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ЭтаКнига" defaultThemeVersion="124226"/>
  <mc:AlternateContent xmlns:mc="http://schemas.openxmlformats.org/markup-compatibility/2006">
    <mc:Choice Requires="x15">
      <x15ac:absPath xmlns:x15ac="http://schemas.microsoft.com/office/spreadsheetml/2010/11/ac" url="C:\Users\ИбрагимоваPC1\Desktop\"/>
    </mc:Choice>
  </mc:AlternateContent>
  <bookViews>
    <workbookView xWindow="240" yWindow="135" windowWidth="11355" windowHeight="6150"/>
  </bookViews>
  <sheets>
    <sheet name="12.09.2023" sheetId="1" r:id="rId1"/>
    <sheet name="Dop" sheetId="2" r:id="rId2"/>
  </sheets>
  <definedNames>
    <definedName name="Группа">Dop!$B$3</definedName>
    <definedName name="Дата_Печати">Dop!$B$2</definedName>
    <definedName name="Дата_Сост">Dop!$B$1</definedName>
    <definedName name="С3">'12.09.2023'!$A$3</definedName>
    <definedName name="Физ_Норма">Dop!$B$4</definedName>
  </definedNames>
  <calcPr calcId="162913"/>
</workbook>
</file>

<file path=xl/calcChain.xml><?xml version="1.0" encoding="utf-8"?>
<calcChain xmlns="http://schemas.openxmlformats.org/spreadsheetml/2006/main">
  <c r="CD134" i="1" l="1"/>
  <c r="A133" i="1"/>
  <c r="C133" i="1"/>
  <c r="A132" i="1"/>
  <c r="C132" i="1"/>
  <c r="A131" i="1"/>
  <c r="C131" i="1"/>
  <c r="A130" i="1"/>
  <c r="C130" i="1"/>
  <c r="A129" i="1"/>
  <c r="C129" i="1"/>
  <c r="A128" i="1"/>
  <c r="C128" i="1"/>
  <c r="CD124" i="1"/>
  <c r="A123" i="1"/>
  <c r="C123" i="1"/>
  <c r="A122" i="1"/>
  <c r="C122" i="1"/>
  <c r="A121" i="1"/>
  <c r="C121" i="1"/>
  <c r="A120" i="1"/>
  <c r="C120" i="1"/>
  <c r="A119" i="1"/>
  <c r="C119" i="1"/>
  <c r="A118" i="1"/>
  <c r="C118" i="1"/>
  <c r="A117" i="1"/>
  <c r="C117" i="1"/>
  <c r="CD113" i="1"/>
  <c r="A112" i="1"/>
  <c r="C112" i="1"/>
  <c r="A111" i="1"/>
  <c r="C111" i="1"/>
  <c r="A110" i="1"/>
  <c r="C110" i="1"/>
  <c r="A109" i="1"/>
  <c r="C109" i="1"/>
  <c r="A108" i="1"/>
  <c r="C108" i="1"/>
  <c r="A107" i="1"/>
  <c r="C107" i="1"/>
  <c r="CD103" i="1"/>
  <c r="A102" i="1"/>
  <c r="C102" i="1"/>
  <c r="A101" i="1"/>
  <c r="C101" i="1"/>
  <c r="A100" i="1"/>
  <c r="C100" i="1"/>
  <c r="A99" i="1"/>
  <c r="C99" i="1"/>
  <c r="A98" i="1"/>
  <c r="C98" i="1"/>
  <c r="A97" i="1"/>
  <c r="C97" i="1"/>
  <c r="A96" i="1"/>
  <c r="C96" i="1"/>
  <c r="CD92" i="1"/>
  <c r="A91" i="1"/>
  <c r="C91" i="1"/>
  <c r="A90" i="1"/>
  <c r="C90" i="1"/>
  <c r="A89" i="1"/>
  <c r="C89" i="1"/>
  <c r="A88" i="1"/>
  <c r="C88" i="1"/>
  <c r="A87" i="1"/>
  <c r="C87" i="1"/>
  <c r="A86" i="1"/>
  <c r="C86" i="1"/>
  <c r="A85" i="1"/>
  <c r="C85" i="1"/>
  <c r="CD81" i="1"/>
  <c r="A80" i="1"/>
  <c r="C80" i="1"/>
  <c r="A79" i="1"/>
  <c r="C79" i="1"/>
  <c r="A78" i="1"/>
  <c r="C78" i="1"/>
  <c r="A77" i="1"/>
  <c r="C77" i="1"/>
  <c r="A76" i="1"/>
  <c r="C76" i="1"/>
  <c r="A75" i="1"/>
  <c r="C75" i="1"/>
  <c r="CD70" i="1"/>
  <c r="A69" i="1"/>
  <c r="C69" i="1"/>
  <c r="A68" i="1"/>
  <c r="C68" i="1"/>
  <c r="A67" i="1"/>
  <c r="C67" i="1"/>
  <c r="A66" i="1"/>
  <c r="C66" i="1"/>
  <c r="A65" i="1"/>
  <c r="C65" i="1"/>
  <c r="CD62" i="1"/>
  <c r="A61" i="1"/>
  <c r="C61" i="1"/>
  <c r="A60" i="1"/>
  <c r="C60" i="1"/>
  <c r="A59" i="1"/>
  <c r="C59" i="1"/>
  <c r="A58" i="1"/>
  <c r="C58" i="1"/>
  <c r="A57" i="1"/>
  <c r="C57" i="1"/>
  <c r="A56" i="1"/>
  <c r="C56" i="1"/>
  <c r="A55" i="1"/>
  <c r="C55" i="1"/>
  <c r="CD51" i="1"/>
  <c r="A50" i="1"/>
  <c r="C50" i="1"/>
  <c r="A49" i="1"/>
  <c r="C49" i="1"/>
  <c r="A48" i="1"/>
  <c r="C48" i="1"/>
  <c r="A47" i="1"/>
  <c r="C47" i="1"/>
  <c r="A46" i="1"/>
  <c r="C46" i="1"/>
  <c r="A45" i="1"/>
  <c r="C45" i="1"/>
  <c r="CD41" i="1"/>
  <c r="A40" i="1"/>
  <c r="C40" i="1"/>
  <c r="A39" i="1"/>
  <c r="C39" i="1"/>
  <c r="A38" i="1"/>
  <c r="C38" i="1"/>
  <c r="A37" i="1"/>
  <c r="C37" i="1"/>
  <c r="A36" i="1"/>
  <c r="C36" i="1"/>
  <c r="A35" i="1"/>
  <c r="C35" i="1"/>
  <c r="A34" i="1"/>
  <c r="C34" i="1"/>
  <c r="CD30" i="1"/>
  <c r="A29" i="1"/>
  <c r="C29" i="1"/>
  <c r="A28" i="1"/>
  <c r="C28" i="1"/>
  <c r="A27" i="1"/>
  <c r="C27" i="1"/>
  <c r="A26" i="1"/>
  <c r="C26" i="1"/>
  <c r="A25" i="1"/>
  <c r="C25" i="1"/>
  <c r="A24" i="1"/>
  <c r="C24" i="1"/>
  <c r="A23" i="1"/>
  <c r="C23" i="1"/>
  <c r="CD19" i="1"/>
  <c r="A18" i="1"/>
  <c r="C18" i="1"/>
  <c r="A17" i="1"/>
  <c r="C17" i="1"/>
  <c r="A16" i="1"/>
  <c r="C16" i="1"/>
  <c r="A15" i="1"/>
  <c r="C15" i="1"/>
  <c r="A14" i="1"/>
  <c r="C14" i="1"/>
  <c r="A13" i="1"/>
  <c r="C13" i="1"/>
  <c r="AI6" i="1"/>
  <c r="A6" i="1"/>
  <c r="CD1" i="1"/>
</calcChain>
</file>

<file path=xl/sharedStrings.xml><?xml version="1.0" encoding="utf-8"?>
<sst xmlns="http://schemas.openxmlformats.org/spreadsheetml/2006/main" count="223" uniqueCount="147">
  <si>
    <t>всего</t>
  </si>
  <si>
    <t>Белки, г</t>
  </si>
  <si>
    <t>в т.ч. жив.</t>
  </si>
  <si>
    <t>в т.ч. раст.</t>
  </si>
  <si>
    <t>ЭЦ, ккал</t>
  </si>
  <si>
    <t>Жиры, г</t>
  </si>
  <si>
    <t>НЖК</t>
  </si>
  <si>
    <t>ПНЖК</t>
  </si>
  <si>
    <t>Холестерин</t>
  </si>
  <si>
    <t>МД</t>
  </si>
  <si>
    <t>Крахмал</t>
  </si>
  <si>
    <t>ПВ</t>
  </si>
  <si>
    <t>РПВ</t>
  </si>
  <si>
    <t>НПВ</t>
  </si>
  <si>
    <t>Органические кислоты</t>
  </si>
  <si>
    <t>Зола</t>
  </si>
  <si>
    <t>Na</t>
  </si>
  <si>
    <t>K</t>
  </si>
  <si>
    <t>Ca</t>
  </si>
  <si>
    <t>Mg</t>
  </si>
  <si>
    <t>P</t>
  </si>
  <si>
    <t>Fe</t>
  </si>
  <si>
    <t>B</t>
  </si>
  <si>
    <t>РР</t>
  </si>
  <si>
    <t>НЭ</t>
  </si>
  <si>
    <t>Алкоголь, г</t>
  </si>
  <si>
    <t>Валин</t>
  </si>
  <si>
    <t>изолейцин</t>
  </si>
  <si>
    <t>лейцин</t>
  </si>
  <si>
    <t>лизин</t>
  </si>
  <si>
    <t>метионин</t>
  </si>
  <si>
    <t>треонин</t>
  </si>
  <si>
    <t>триптофан</t>
  </si>
  <si>
    <t>фенилаланин</t>
  </si>
  <si>
    <t>аланин</t>
  </si>
  <si>
    <t>аргинин</t>
  </si>
  <si>
    <t>аспарагиновая</t>
  </si>
  <si>
    <t>гистидин</t>
  </si>
  <si>
    <t>глицин</t>
  </si>
  <si>
    <t>глутаминовая</t>
  </si>
  <si>
    <t>оксипролин</t>
  </si>
  <si>
    <t>пролин</t>
  </si>
  <si>
    <t>серин</t>
  </si>
  <si>
    <t>тирозин</t>
  </si>
  <si>
    <t>цистин</t>
  </si>
  <si>
    <t>масляная</t>
  </si>
  <si>
    <t>капроновая</t>
  </si>
  <si>
    <t>каприловая</t>
  </si>
  <si>
    <t>каприновая</t>
  </si>
  <si>
    <t>лауриновая</t>
  </si>
  <si>
    <t>миристиновая</t>
  </si>
  <si>
    <t>пентадекановая</t>
  </si>
  <si>
    <t>пальмитиновая</t>
  </si>
  <si>
    <t>маргариновая</t>
  </si>
  <si>
    <t>стеариновая</t>
  </si>
  <si>
    <t>арахиновая</t>
  </si>
  <si>
    <t>бегеновая</t>
  </si>
  <si>
    <t>лигноцериновая</t>
  </si>
  <si>
    <t>миристолеиновая</t>
  </si>
  <si>
    <t>пальмитолеиновая</t>
  </si>
  <si>
    <t>олеиновая</t>
  </si>
  <si>
    <t>гадолеиновая</t>
  </si>
  <si>
    <t>эруковая</t>
  </si>
  <si>
    <t>линолевая</t>
  </si>
  <si>
    <t>линоленовая</t>
  </si>
  <si>
    <t>арахидоновая</t>
  </si>
  <si>
    <t>Аденин</t>
  </si>
  <si>
    <t>Гуанин</t>
  </si>
  <si>
    <t>Ph</t>
  </si>
  <si>
    <t>МЖК</t>
  </si>
  <si>
    <t>А,мг</t>
  </si>
  <si>
    <t>РЭ,мкг</t>
  </si>
  <si>
    <t>ТЭ,мг</t>
  </si>
  <si>
    <t>Витамины, мг</t>
  </si>
  <si>
    <t>Минеральные элементы, мг</t>
  </si>
  <si>
    <r>
      <t>В</t>
    </r>
    <r>
      <rPr>
        <vertAlign val="subscript"/>
        <sz val="12"/>
        <rFont val="Times New Roman"/>
        <family val="1"/>
        <charset val="204"/>
      </rPr>
      <t>1</t>
    </r>
  </si>
  <si>
    <r>
      <t>В</t>
    </r>
    <r>
      <rPr>
        <vertAlign val="subscript"/>
        <sz val="12"/>
        <rFont val="Times New Roman"/>
        <family val="1"/>
        <charset val="204"/>
      </rPr>
      <t>2</t>
    </r>
  </si>
  <si>
    <t>Вы-ход, г</t>
  </si>
  <si>
    <t>Угле-воды, г</t>
  </si>
  <si>
    <t>Дата составления</t>
  </si>
  <si>
    <t>Дата печати</t>
  </si>
  <si>
    <t>Группа</t>
  </si>
  <si>
    <t>Физ.Норма</t>
  </si>
  <si>
    <t>Но-мер рец.</t>
  </si>
  <si>
    <t>Прием пищи, наименование изделий (блюд)</t>
  </si>
  <si>
    <t>Вита-мин С, мг</t>
  </si>
  <si>
    <t>Цена, руб</t>
  </si>
  <si>
    <t>Доля, %</t>
  </si>
  <si>
    <t>I (макс.), мкг</t>
  </si>
  <si>
    <t>I (мин.), мкг</t>
  </si>
  <si>
    <t>I (сред.), мкг</t>
  </si>
  <si>
    <t>Zn (макс.), мкг</t>
  </si>
  <si>
    <t>Zn (мин.), мкг</t>
  </si>
  <si>
    <t>Zn (сред.), мкг</t>
  </si>
  <si>
    <t>Se (макс.), мкг</t>
  </si>
  <si>
    <t>Se (мин.), мкг</t>
  </si>
  <si>
    <t>Se (сред.), мкг</t>
  </si>
  <si>
    <t>Вложен-ный сахар, г</t>
  </si>
  <si>
    <t>Вложен-ная соль, г</t>
  </si>
  <si>
    <t>Школа 7-10 лет (обед)</t>
  </si>
  <si>
    <t>СанПиН 2.3/2.4.3590-20  7-11 лет</t>
  </si>
  <si>
    <t>Хлеб пшеничный</t>
  </si>
  <si>
    <t>Хлеб ржаной</t>
  </si>
  <si>
    <t>Чай</t>
  </si>
  <si>
    <t>Салат из белокочанной капусты с растительным маслом</t>
  </si>
  <si>
    <t>Плов из мяса цыплят-бройлеров</t>
  </si>
  <si>
    <t>Яблоки</t>
  </si>
  <si>
    <t>Чай с молоком (вариант 2)</t>
  </si>
  <si>
    <t>Салат из отварной свеклы с растительным маслом</t>
  </si>
  <si>
    <t>Картофельное пюре</t>
  </si>
  <si>
    <t>Биточки (котлеты) из рыбы минтай</t>
  </si>
  <si>
    <t>Чай (вариант 2)</t>
  </si>
  <si>
    <t>Салат из отварного картофеля, моркови, свеклы с репчатым луком, соленым огурцом и растительным маслом</t>
  </si>
  <si>
    <t>Каша гречневая рассыпчатая</t>
  </si>
  <si>
    <t>Мясо птицы отварное в соусе</t>
  </si>
  <si>
    <t>Бананы</t>
  </si>
  <si>
    <t>Чай с лимоном</t>
  </si>
  <si>
    <t>Макаронные изделия отварные</t>
  </si>
  <si>
    <t>Мясо тушеное</t>
  </si>
  <si>
    <t>Каша рисовая молочная вязкая с маслом сливочным</t>
  </si>
  <si>
    <t>Биточки (котлеты) из мяса бройлер-цыплят</t>
  </si>
  <si>
    <t>Кофейный напиток с молоком</t>
  </si>
  <si>
    <t>Салат из моркови с растительным маслом</t>
  </si>
  <si>
    <t>Жаркое из мясо бройлер-цыплят с овощами</t>
  </si>
  <si>
    <t>Картофель запеченый с фаршем из мясо птиц</t>
  </si>
  <si>
    <t>Пюре гороховое</t>
  </si>
  <si>
    <t>Мяса бройлер-цыплят жареные</t>
  </si>
  <si>
    <t>Тефтели рыбные в соусе</t>
  </si>
  <si>
    <t>Какао с молоком</t>
  </si>
  <si>
    <t>Сосиски отварные</t>
  </si>
  <si>
    <t>Биточки (котлеты) из мяса говядины</t>
  </si>
  <si>
    <t>12.09.2023</t>
  </si>
  <si>
    <t>Согласовано                        Директор ОУ  ___________________     ___________________</t>
  </si>
  <si>
    <t>Утверждаю                                            Индивидуальный предприниматель Ибрагимова Э.И.    ______________  /Э.И. Ибрагимова/</t>
  </si>
  <si>
    <t>Согласовано                       Начальник МКУ "Управление образования"          Муслюмовского района РТ  ___________  /Л.Я. Хабибуллина/</t>
  </si>
  <si>
    <t>1 НЕДЕЛЯ</t>
  </si>
  <si>
    <t>1 ДЕНЬ</t>
  </si>
  <si>
    <t>2 ДЕНЬ</t>
  </si>
  <si>
    <t>3 ДЕНЬ</t>
  </si>
  <si>
    <t>4 ДЕНЬ</t>
  </si>
  <si>
    <t>5 ДЕНЬ</t>
  </si>
  <si>
    <t>6 ДЕНЬ</t>
  </si>
  <si>
    <t>2 НЕДЕЛЯ</t>
  </si>
  <si>
    <t>ЦИКЛИЧНОЕ ОСЕННЕЕ ДВУХНЕДЕЛЬНОЕ МЕНЮ ДЛЯ ОРГАНИЗАЦИИ ПИТАНИЯ ОБУЧАЮЩИХСЯ В ОБЩЕОБРАЗОВАТЕЛЬНЫХ ОРГАНИЗАЦИЯ ОБРАЗОВАТЕЛЬНЫХ УЧРЕЖДЕНИЙ МУСЛЮМОВСКОГО МУНИЦИПАЛЬНОГО РАЙОНА НА 2023 г.</t>
  </si>
  <si>
    <t>Горячий завтрак</t>
  </si>
  <si>
    <t>Итого за 'Горящий завтрак'</t>
  </si>
  <si>
    <t>ОБУЧАЮЩИХСЯ В 1-4 КЛАССАХ, ГОРЯЧИЙ ЗАВТРАК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</si>
</sst>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F800]dddd\,\ mmmm\ dd\,\ yyyy"/>
  </numFmts>
  <fonts count="5" x14ac:knownFonts="1">
    <font>
      <sz val="10"/>
      <name val="Arial Cyr"/>
      <charset val="204"/>
    </font>
    <font>
      <sz val="12"/>
      <name val="Times New Roman"/>
      <family val="1"/>
      <charset val="204"/>
    </font>
    <font>
      <sz val="8"/>
      <name val="Arial Cyr"/>
      <charset val="204"/>
    </font>
    <font>
      <vertAlign val="subscript"/>
      <sz val="12"/>
      <name val="Times New Roman"/>
      <family val="1"/>
      <charset val="204"/>
    </font>
    <font>
      <b/>
      <sz val="12"/>
      <name val="Times New Roman"/>
      <family val="1"/>
      <charset val="204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1" fillId="0" borderId="0" xfId="0" applyFont="1"/>
    <xf numFmtId="0" fontId="1" fillId="0" borderId="0" xfId="0" applyFont="1" applyAlignment="1">
      <alignment horizontal="right"/>
    </xf>
    <xf numFmtId="0" fontId="1" fillId="0" borderId="1" xfId="0" applyFont="1" applyBorder="1"/>
    <xf numFmtId="0" fontId="1" fillId="0" borderId="1" xfId="0" applyFont="1" applyBorder="1" applyAlignment="1">
      <alignment horizontal="left"/>
    </xf>
    <xf numFmtId="0" fontId="1" fillId="0" borderId="0" xfId="0" applyFont="1" applyAlignment="1">
      <alignment horizontal="left"/>
    </xf>
    <xf numFmtId="49" fontId="1" fillId="0" borderId="0" xfId="0" applyNumberFormat="1" applyFont="1" applyAlignment="1">
      <alignment vertical="top" wrapText="1"/>
    </xf>
    <xf numFmtId="0" fontId="1" fillId="0" borderId="0" xfId="0" applyNumberFormat="1" applyFont="1" applyAlignment="1">
      <alignment horizontal="center" vertical="top"/>
    </xf>
    <xf numFmtId="0" fontId="1" fillId="0" borderId="0" xfId="0" applyNumberFormat="1" applyFont="1" applyAlignment="1">
      <alignment vertical="top"/>
    </xf>
    <xf numFmtId="0" fontId="1" fillId="0" borderId="2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/>
    </xf>
    <xf numFmtId="164" fontId="0" fillId="0" borderId="0" xfId="0" applyNumberFormat="1"/>
    <xf numFmtId="2" fontId="1" fillId="0" borderId="0" xfId="0" applyNumberFormat="1" applyFont="1"/>
    <xf numFmtId="2" fontId="4" fillId="0" borderId="0" xfId="0" applyNumberFormat="1" applyFont="1"/>
    <xf numFmtId="0" fontId="1" fillId="0" borderId="2" xfId="0" applyFont="1" applyBorder="1" applyAlignment="1">
      <alignment vertical="center"/>
    </xf>
    <xf numFmtId="0" fontId="1" fillId="0" borderId="2" xfId="0" applyFont="1" applyBorder="1"/>
    <xf numFmtId="0" fontId="4" fillId="0" borderId="0" xfId="0" applyFont="1"/>
    <xf numFmtId="49" fontId="1" fillId="0" borderId="0" xfId="0" quotePrefix="1" applyNumberFormat="1" applyFont="1" applyAlignment="1">
      <alignment vertical="top" wrapText="1"/>
    </xf>
    <xf numFmtId="0" fontId="1" fillId="0" borderId="0" xfId="0" applyFont="1" applyBorder="1"/>
    <xf numFmtId="0" fontId="1" fillId="0" borderId="2" xfId="0" applyNumberFormat="1" applyFont="1" applyBorder="1" applyAlignment="1">
      <alignment horizontal="center" vertical="top"/>
    </xf>
    <xf numFmtId="49" fontId="1" fillId="0" borderId="2" xfId="0" applyNumberFormat="1" applyFont="1" applyBorder="1" applyAlignment="1">
      <alignment vertical="top" wrapText="1"/>
    </xf>
    <xf numFmtId="0" fontId="1" fillId="0" borderId="2" xfId="0" applyNumberFormat="1" applyFont="1" applyBorder="1" applyAlignment="1">
      <alignment vertical="top"/>
    </xf>
    <xf numFmtId="2" fontId="1" fillId="0" borderId="2" xfId="0" applyNumberFormat="1" applyFont="1" applyBorder="1"/>
    <xf numFmtId="0" fontId="1" fillId="0" borderId="6" xfId="0" applyNumberFormat="1" applyFont="1" applyBorder="1" applyAlignment="1">
      <alignment horizontal="center" vertical="top"/>
    </xf>
    <xf numFmtId="49" fontId="1" fillId="0" borderId="6" xfId="0" applyNumberFormat="1" applyFont="1" applyBorder="1" applyAlignment="1">
      <alignment vertical="top" wrapText="1"/>
    </xf>
    <xf numFmtId="0" fontId="1" fillId="0" borderId="6" xfId="0" applyNumberFormat="1" applyFont="1" applyBorder="1" applyAlignment="1">
      <alignment vertical="top"/>
    </xf>
    <xf numFmtId="0" fontId="1" fillId="0" borderId="6" xfId="0" applyFont="1" applyBorder="1"/>
    <xf numFmtId="2" fontId="1" fillId="0" borderId="6" xfId="0" applyNumberFormat="1" applyFont="1" applyBorder="1"/>
    <xf numFmtId="0" fontId="4" fillId="0" borderId="0" xfId="0" applyNumberFormat="1" applyFont="1" applyAlignment="1">
      <alignment horizontal="center" vertical="top"/>
    </xf>
    <xf numFmtId="49" fontId="4" fillId="0" borderId="0" xfId="0" applyNumberFormat="1" applyFont="1" applyAlignment="1">
      <alignment vertical="top" wrapText="1"/>
    </xf>
    <xf numFmtId="0" fontId="4" fillId="0" borderId="0" xfId="0" applyNumberFormat="1" applyFont="1" applyAlignment="1">
      <alignment vertical="top"/>
    </xf>
    <xf numFmtId="0" fontId="0" fillId="0" borderId="0" xfId="0" quotePrefix="1"/>
    <xf numFmtId="0" fontId="1" fillId="0" borderId="0" xfId="0" applyFont="1" applyBorder="1" applyAlignment="1">
      <alignment horizontal="center" vertical="center" wrapText="1"/>
    </xf>
    <xf numFmtId="0" fontId="1" fillId="0" borderId="0" xfId="0" applyFont="1" applyBorder="1" applyAlignment="1">
      <alignment horizontal="center" vertical="center"/>
    </xf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horizontal="center" vertical="top" wrapText="1"/>
    </xf>
    <xf numFmtId="0" fontId="1" fillId="0" borderId="0" xfId="0" applyFont="1" applyAlignment="1">
      <alignment vertical="top"/>
    </xf>
    <xf numFmtId="0" fontId="1" fillId="0" borderId="0" xfId="0" applyFont="1" applyAlignment="1">
      <alignment horizontal="right" vertical="top"/>
    </xf>
    <xf numFmtId="0" fontId="1" fillId="0" borderId="0" xfId="0" applyFont="1" applyAlignment="1">
      <alignment horizontal="left" vertical="top" wrapText="1"/>
    </xf>
    <xf numFmtId="0" fontId="4" fillId="0" borderId="5" xfId="0" applyFont="1" applyBorder="1" applyAlignment="1">
      <alignment horizontal="center" vertical="center" wrapText="1"/>
    </xf>
    <xf numFmtId="0" fontId="4" fillId="0" borderId="0" xfId="0" applyNumberFormat="1" applyFont="1" applyAlignment="1">
      <alignment horizontal="center" vertical="top"/>
    </xf>
    <xf numFmtId="0" fontId="1" fillId="0" borderId="2" xfId="0" applyFont="1" applyBorder="1" applyAlignment="1">
      <alignment horizontal="center" vertical="center" wrapText="1"/>
    </xf>
    <xf numFmtId="0" fontId="4" fillId="0" borderId="0" xfId="0" applyFont="1" applyAlignment="1">
      <alignment horizontal="center" wrapText="1"/>
    </xf>
    <xf numFmtId="14" fontId="4" fillId="0" borderId="0" xfId="0" applyNumberFormat="1" applyFont="1" applyAlignment="1">
      <alignment horizontal="center"/>
    </xf>
    <xf numFmtId="14" fontId="1" fillId="0" borderId="0" xfId="0" applyNumberFormat="1" applyFont="1" applyAlignment="1">
      <alignment horizontal="center"/>
    </xf>
    <xf numFmtId="0" fontId="4" fillId="0" borderId="0" xfId="0" applyFont="1" applyAlignment="1">
      <alignment horizontal="left" vertical="top" wrapText="1"/>
    </xf>
    <xf numFmtId="0" fontId="1" fillId="0" borderId="3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 wrapText="1"/>
    </xf>
    <xf numFmtId="164" fontId="4" fillId="0" borderId="0" xfId="0" applyNumberFormat="1" applyFont="1" applyAlignment="1">
      <alignment horizontal="right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Лист1"/>
  <dimension ref="A1:IU134"/>
  <sheetViews>
    <sheetView tabSelected="1" zoomScaleNormal="100" workbookViewId="0">
      <selection activeCell="B12" sqref="B12"/>
    </sheetView>
  </sheetViews>
  <sheetFormatPr defaultColWidth="0" defaultRowHeight="15.75" x14ac:dyDescent="0.25"/>
  <cols>
    <col min="1" max="1" width="6.7109375" style="7" customWidth="1"/>
    <col min="2" max="2" width="33.5703125" style="6" customWidth="1"/>
    <col min="3" max="7" width="6.7109375" style="8" customWidth="1"/>
    <col min="8" max="8" width="8.42578125" style="8" customWidth="1"/>
    <col min="9" max="9" width="10.42578125" style="8" customWidth="1"/>
    <col min="10" max="22" width="8.85546875" style="8" hidden="1" customWidth="1"/>
    <col min="23" max="23" width="7.140625" style="8" hidden="1" customWidth="1"/>
    <col min="24" max="25" width="5.7109375" style="8" hidden="1" customWidth="1"/>
    <col min="26" max="26" width="7.28515625" style="8" hidden="1" customWidth="1"/>
    <col min="27" max="28" width="5.7109375" style="8" hidden="1" customWidth="1"/>
    <col min="29" max="29" width="7" style="8" hidden="1" customWidth="1"/>
    <col min="30" max="31" width="5.7109375" style="8" hidden="1" customWidth="1"/>
    <col min="32" max="32" width="5" style="8" hidden="1" customWidth="1"/>
    <col min="33" max="33" width="5.7109375" style="8" hidden="1" customWidth="1"/>
    <col min="34" max="34" width="4" style="8" hidden="1" customWidth="1"/>
    <col min="35" max="35" width="8.140625" style="8" hidden="1" customWidth="1"/>
    <col min="36" max="80" width="8.85546875" style="1" hidden="1" customWidth="1"/>
    <col min="81" max="82" width="7.7109375" style="12" hidden="1" customWidth="1"/>
    <col min="83" max="84" width="7.7109375" style="1" hidden="1" customWidth="1"/>
    <col min="85" max="85" width="7.7109375" style="1" customWidth="1"/>
    <col min="86" max="92" width="9.140625" style="1" customWidth="1"/>
    <col min="93" max="93" width="8.7109375" style="1" customWidth="1"/>
    <col min="94" max="95" width="9.140625" style="1" hidden="1" customWidth="1"/>
    <col min="96" max="255" width="9.140625" style="1" customWidth="1"/>
    <col min="256" max="16384" width="12.5703125" style="1" hidden="1"/>
  </cols>
  <sheetData>
    <row r="1" spans="1:95" s="36" customFormat="1" ht="84" customHeight="1" x14ac:dyDescent="0.2">
      <c r="B1" s="34" t="s">
        <v>134</v>
      </c>
      <c r="G1" s="38" t="s">
        <v>132</v>
      </c>
      <c r="H1" s="38"/>
      <c r="I1" s="38"/>
      <c r="J1" s="38"/>
      <c r="K1" s="38"/>
      <c r="L1" s="38"/>
      <c r="M1" s="38"/>
      <c r="N1" s="38"/>
      <c r="O1" s="38"/>
      <c r="P1" s="38"/>
      <c r="Q1" s="38"/>
      <c r="R1" s="38"/>
      <c r="S1" s="38"/>
      <c r="T1" s="38"/>
      <c r="U1" s="38"/>
      <c r="V1" s="38"/>
      <c r="W1" s="38"/>
      <c r="X1" s="38"/>
      <c r="Y1" s="38"/>
      <c r="Z1" s="38"/>
      <c r="AA1" s="38"/>
      <c r="AB1" s="38"/>
      <c r="AC1" s="38"/>
      <c r="AD1" s="38"/>
      <c r="AE1" s="38"/>
      <c r="AF1" s="38"/>
      <c r="AG1" s="38"/>
      <c r="AH1" s="38"/>
      <c r="AI1" s="38"/>
      <c r="AJ1" s="38"/>
      <c r="AK1" s="38"/>
      <c r="AL1" s="38"/>
      <c r="AM1" s="38"/>
      <c r="AN1" s="38"/>
      <c r="AO1" s="38"/>
      <c r="AP1" s="38"/>
      <c r="AQ1" s="38"/>
      <c r="AR1" s="38"/>
      <c r="AS1" s="38"/>
      <c r="AT1" s="38"/>
      <c r="AU1" s="38"/>
      <c r="AV1" s="38"/>
      <c r="AW1" s="38"/>
      <c r="AX1" s="38"/>
      <c r="AY1" s="38"/>
      <c r="AZ1" s="38"/>
      <c r="BA1" s="38"/>
      <c r="BB1" s="38"/>
      <c r="BC1" s="38"/>
      <c r="BD1" s="38"/>
      <c r="BE1" s="38"/>
      <c r="BF1" s="38"/>
      <c r="BG1" s="38"/>
      <c r="BH1" s="38"/>
      <c r="BI1" s="38"/>
      <c r="BJ1" s="38"/>
      <c r="BK1" s="38"/>
      <c r="BL1" s="38"/>
      <c r="BM1" s="38"/>
      <c r="BN1" s="38"/>
      <c r="BO1" s="38"/>
      <c r="BP1" s="38"/>
      <c r="BQ1" s="38"/>
      <c r="BR1" s="38"/>
      <c r="BS1" s="38"/>
      <c r="BT1" s="38"/>
      <c r="BU1" s="38"/>
      <c r="BV1" s="38"/>
      <c r="BW1" s="38"/>
      <c r="BX1" s="38"/>
      <c r="BY1" s="38"/>
      <c r="BZ1" s="38"/>
      <c r="CA1" s="38"/>
      <c r="CB1" s="38"/>
      <c r="CC1" s="38"/>
      <c r="CD1" s="37" t="str">
        <f>IF(B5&lt;&gt;"",B5,"")</f>
        <v/>
      </c>
      <c r="CL1" s="38" t="s">
        <v>133</v>
      </c>
      <c r="CM1" s="38"/>
      <c r="CN1" s="38"/>
      <c r="CO1" s="38"/>
    </row>
    <row r="2" spans="1:95" ht="38.25" customHeight="1" x14ac:dyDescent="0.25">
      <c r="A2" s="42" t="s">
        <v>143</v>
      </c>
      <c r="B2" s="42"/>
      <c r="C2" s="42"/>
      <c r="D2" s="42"/>
      <c r="E2" s="42"/>
      <c r="F2" s="42"/>
      <c r="G2" s="42"/>
      <c r="H2" s="42"/>
      <c r="I2" s="42"/>
      <c r="J2" s="42"/>
      <c r="K2" s="42"/>
      <c r="L2" s="42"/>
      <c r="M2" s="42"/>
      <c r="N2" s="42"/>
      <c r="O2" s="42"/>
      <c r="P2" s="42"/>
      <c r="Q2" s="42"/>
      <c r="R2" s="42"/>
      <c r="S2" s="42"/>
      <c r="T2" s="42"/>
      <c r="U2" s="42"/>
      <c r="V2" s="42"/>
      <c r="W2" s="42"/>
      <c r="X2" s="42"/>
      <c r="Y2" s="42"/>
      <c r="Z2" s="42"/>
      <c r="AA2" s="42"/>
      <c r="AB2" s="42"/>
      <c r="AC2" s="42"/>
      <c r="AD2" s="42"/>
      <c r="AE2" s="42"/>
      <c r="AF2" s="42"/>
      <c r="AG2" s="42"/>
      <c r="AH2" s="42"/>
      <c r="AI2" s="42"/>
      <c r="AJ2" s="42"/>
      <c r="AK2" s="42"/>
      <c r="AL2" s="42"/>
      <c r="AM2" s="42"/>
      <c r="AN2" s="42"/>
      <c r="AO2" s="42"/>
      <c r="AP2" s="42"/>
      <c r="AQ2" s="42"/>
      <c r="AR2" s="42"/>
      <c r="AS2" s="42"/>
      <c r="AT2" s="42"/>
      <c r="AU2" s="42"/>
      <c r="AV2" s="42"/>
      <c r="AW2" s="42"/>
      <c r="AX2" s="42"/>
      <c r="AY2" s="42"/>
      <c r="AZ2" s="42"/>
      <c r="BA2" s="42"/>
      <c r="BB2" s="42"/>
      <c r="BC2" s="42"/>
      <c r="BD2" s="42"/>
      <c r="BE2" s="42"/>
      <c r="BF2" s="42"/>
      <c r="BG2" s="42"/>
      <c r="BH2" s="42"/>
      <c r="BI2" s="42"/>
      <c r="BJ2" s="42"/>
      <c r="BK2" s="42"/>
      <c r="BL2" s="42"/>
      <c r="BM2" s="42"/>
      <c r="BN2" s="42"/>
      <c r="BO2" s="42"/>
      <c r="BP2" s="42"/>
      <c r="BQ2" s="42"/>
      <c r="BR2" s="42"/>
      <c r="BS2" s="42"/>
      <c r="BT2" s="42"/>
      <c r="BU2" s="42"/>
      <c r="BV2" s="42"/>
      <c r="BW2" s="42"/>
      <c r="BX2" s="42"/>
      <c r="BY2" s="42"/>
      <c r="BZ2" s="42"/>
      <c r="CA2" s="42"/>
      <c r="CB2" s="42"/>
      <c r="CC2" s="42"/>
      <c r="CD2" s="42"/>
      <c r="CE2" s="42"/>
      <c r="CF2" s="42"/>
      <c r="CG2" s="42"/>
      <c r="CH2" s="42"/>
      <c r="CI2" s="42"/>
      <c r="CJ2" s="42"/>
      <c r="CK2" s="42"/>
      <c r="CL2" s="42"/>
      <c r="CM2" s="42"/>
      <c r="CN2" s="42"/>
      <c r="CO2" s="42"/>
    </row>
    <row r="3" spans="1:95" s="5" customFormat="1" ht="18.75" customHeight="1" x14ac:dyDescent="0.25">
      <c r="A3" s="43" t="s">
        <v>146</v>
      </c>
      <c r="B3" s="44"/>
      <c r="C3" s="44"/>
      <c r="D3" s="44"/>
      <c r="E3" s="44"/>
      <c r="F3" s="44"/>
      <c r="G3" s="44"/>
      <c r="H3" s="44"/>
      <c r="I3" s="44"/>
      <c r="J3" s="44"/>
      <c r="K3" s="44"/>
      <c r="L3" s="44"/>
      <c r="M3" s="44"/>
      <c r="N3" s="44"/>
      <c r="O3" s="44"/>
      <c r="P3" s="44"/>
      <c r="Q3" s="44"/>
      <c r="R3" s="44"/>
      <c r="S3" s="44"/>
      <c r="T3" s="44"/>
      <c r="U3" s="44"/>
      <c r="V3" s="44"/>
      <c r="W3" s="44"/>
      <c r="X3" s="44"/>
      <c r="Y3" s="44"/>
      <c r="Z3" s="44"/>
      <c r="AA3" s="44"/>
      <c r="AB3" s="44"/>
      <c r="AC3" s="44"/>
      <c r="AD3" s="44"/>
      <c r="AE3" s="44"/>
      <c r="AF3" s="44"/>
      <c r="AG3" s="44"/>
      <c r="AH3" s="44"/>
      <c r="AI3" s="44"/>
      <c r="AJ3" s="44"/>
      <c r="AK3" s="44"/>
      <c r="AL3" s="44"/>
      <c r="AM3" s="44"/>
      <c r="AN3" s="44"/>
      <c r="AO3" s="44"/>
      <c r="AP3" s="44"/>
      <c r="AQ3" s="44"/>
      <c r="AR3" s="44"/>
      <c r="AS3" s="44"/>
      <c r="AT3" s="44"/>
      <c r="AU3" s="44"/>
      <c r="AV3" s="44"/>
      <c r="AW3" s="44"/>
      <c r="AX3" s="44"/>
      <c r="AY3" s="44"/>
      <c r="AZ3" s="44"/>
      <c r="BA3" s="44"/>
      <c r="BB3" s="44"/>
      <c r="BC3" s="44"/>
      <c r="BD3" s="44"/>
      <c r="BE3" s="44"/>
      <c r="BF3" s="44"/>
      <c r="BG3" s="44"/>
      <c r="BH3" s="44"/>
      <c r="BI3" s="44"/>
      <c r="BJ3" s="44"/>
      <c r="BK3" s="44"/>
      <c r="BL3" s="44"/>
      <c r="BM3" s="44"/>
      <c r="BN3" s="44"/>
      <c r="BO3" s="44"/>
      <c r="BP3" s="44"/>
      <c r="BQ3" s="44"/>
      <c r="BR3" s="44"/>
      <c r="BS3" s="44"/>
      <c r="BT3" s="44"/>
      <c r="BU3" s="44"/>
      <c r="BV3" s="44"/>
      <c r="BW3" s="44"/>
      <c r="BX3" s="44"/>
      <c r="BY3" s="44"/>
      <c r="BZ3" s="44"/>
      <c r="CA3" s="44"/>
      <c r="CB3" s="44"/>
      <c r="CC3" s="44"/>
      <c r="CD3" s="44"/>
      <c r="CE3" s="44"/>
      <c r="CF3" s="44"/>
      <c r="CG3" s="44"/>
      <c r="CH3" s="44"/>
      <c r="CI3" s="44"/>
      <c r="CJ3" s="44"/>
      <c r="CK3" s="44"/>
      <c r="CL3" s="44"/>
      <c r="CM3" s="44"/>
      <c r="CN3" s="44"/>
      <c r="CO3" s="44"/>
    </row>
    <row r="4" spans="1:95" ht="38.25" hidden="1" customHeight="1" x14ac:dyDescent="0.25">
      <c r="A4" s="1"/>
      <c r="B4" s="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  <c r="AG4" s="1"/>
      <c r="AH4" s="1"/>
      <c r="AI4" s="1"/>
      <c r="CC4" s="1"/>
      <c r="CD4" s="1"/>
    </row>
    <row r="5" spans="1:95" ht="38.25" hidden="1" customHeight="1" x14ac:dyDescent="0.25">
      <c r="A5" s="1"/>
      <c r="B5" s="2"/>
      <c r="C5" s="4"/>
      <c r="D5" s="3"/>
      <c r="E5" s="3"/>
      <c r="F5" s="3"/>
      <c r="G5" s="3"/>
      <c r="H5" s="3"/>
      <c r="I5" s="3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1"/>
      <c r="AB5" s="1"/>
      <c r="AC5" s="1"/>
      <c r="AD5" s="1"/>
      <c r="AE5" s="1"/>
      <c r="AF5" s="1"/>
      <c r="AG5" s="1"/>
      <c r="AH5" s="1"/>
      <c r="AI5" s="1"/>
      <c r="CC5" s="1"/>
      <c r="CD5" s="1"/>
    </row>
    <row r="6" spans="1:95" s="16" customFormat="1" ht="38.25" hidden="1" customHeight="1" x14ac:dyDescent="0.25">
      <c r="A6" s="45" t="str">
        <f>IF(Dop!B3&lt;&gt;"",Dop!B3,"")</f>
        <v>Школа 7-10 лет (обед)</v>
      </c>
      <c r="B6" s="45"/>
      <c r="C6" s="45"/>
      <c r="AI6" s="48">
        <f>IF(Дата_Сост&lt;&gt;"",Дата_Сост,"")</f>
        <v>45170</v>
      </c>
      <c r="AJ6" s="48"/>
      <c r="AK6" s="48"/>
      <c r="AL6" s="48"/>
      <c r="AM6" s="48"/>
      <c r="AN6" s="48"/>
      <c r="AO6" s="48"/>
      <c r="AP6" s="48"/>
      <c r="AQ6" s="48"/>
      <c r="AR6" s="48"/>
      <c r="AS6" s="48"/>
      <c r="AT6" s="48"/>
      <c r="AU6" s="48"/>
      <c r="AV6" s="48"/>
      <c r="AW6" s="48"/>
      <c r="AX6" s="48"/>
      <c r="AY6" s="48"/>
      <c r="AZ6" s="48"/>
      <c r="BA6" s="48"/>
      <c r="BB6" s="48"/>
      <c r="BC6" s="48"/>
      <c r="BD6" s="48"/>
      <c r="BE6" s="48"/>
      <c r="BF6" s="48"/>
      <c r="BG6" s="48"/>
      <c r="BH6" s="48"/>
      <c r="BI6" s="48"/>
      <c r="BJ6" s="48"/>
      <c r="BK6" s="48"/>
      <c r="BL6" s="48"/>
      <c r="BM6" s="48"/>
      <c r="BN6" s="48"/>
      <c r="BO6" s="48"/>
      <c r="BP6" s="48"/>
      <c r="BQ6" s="48"/>
      <c r="BR6" s="48"/>
      <c r="BS6" s="48"/>
      <c r="BT6" s="48"/>
      <c r="BU6" s="48"/>
      <c r="BV6" s="48"/>
      <c r="BW6" s="48"/>
      <c r="BX6" s="48"/>
      <c r="BY6" s="48"/>
      <c r="BZ6" s="48"/>
      <c r="CA6" s="48"/>
      <c r="CB6" s="48"/>
      <c r="CC6" s="48"/>
      <c r="CD6" s="48"/>
    </row>
    <row r="7" spans="1:95" hidden="1" x14ac:dyDescent="0.25">
      <c r="A7" s="1"/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/>
      <c r="Z7" s="1"/>
      <c r="AA7" s="1"/>
      <c r="AB7" s="1"/>
      <c r="AC7" s="1"/>
      <c r="AD7" s="1"/>
      <c r="AE7" s="1"/>
      <c r="AF7" s="1"/>
      <c r="AG7" s="1"/>
      <c r="AH7" s="1"/>
      <c r="AI7" s="1"/>
      <c r="CC7" s="1"/>
      <c r="CD7" s="1"/>
    </row>
    <row r="8" spans="1:95" ht="29.25" customHeight="1" x14ac:dyDescent="0.25">
      <c r="A8" s="46" t="s">
        <v>83</v>
      </c>
      <c r="B8" s="41" t="s">
        <v>84</v>
      </c>
      <c r="C8" s="41" t="s">
        <v>77</v>
      </c>
      <c r="D8" s="41" t="s">
        <v>1</v>
      </c>
      <c r="E8" s="41"/>
      <c r="F8" s="41" t="s">
        <v>5</v>
      </c>
      <c r="G8" s="41"/>
      <c r="H8" s="41" t="s">
        <v>78</v>
      </c>
      <c r="I8" s="41" t="s">
        <v>4</v>
      </c>
      <c r="J8" s="10" t="s">
        <v>6</v>
      </c>
      <c r="K8" s="10" t="s">
        <v>7</v>
      </c>
      <c r="L8" s="10" t="s">
        <v>69</v>
      </c>
      <c r="M8" s="10" t="s">
        <v>8</v>
      </c>
      <c r="N8" s="10" t="s">
        <v>9</v>
      </c>
      <c r="O8" s="10" t="s">
        <v>10</v>
      </c>
      <c r="P8" s="10" t="s">
        <v>11</v>
      </c>
      <c r="Q8" s="10" t="s">
        <v>12</v>
      </c>
      <c r="R8" s="10" t="s">
        <v>13</v>
      </c>
      <c r="S8" s="10" t="s">
        <v>14</v>
      </c>
      <c r="T8" s="10" t="s">
        <v>15</v>
      </c>
      <c r="U8" s="10" t="s">
        <v>16</v>
      </c>
      <c r="V8" s="10" t="s">
        <v>17</v>
      </c>
      <c r="W8" s="41" t="s">
        <v>74</v>
      </c>
      <c r="X8" s="41"/>
      <c r="Y8" s="41"/>
      <c r="Z8" s="41"/>
      <c r="AA8" s="14" t="s">
        <v>73</v>
      </c>
      <c r="AB8" s="14"/>
      <c r="AC8" s="14"/>
      <c r="AD8" s="14"/>
      <c r="AE8" s="14"/>
      <c r="AF8" s="14"/>
      <c r="AG8" s="14"/>
      <c r="AH8" s="14"/>
      <c r="AI8" s="41" t="s">
        <v>85</v>
      </c>
      <c r="AJ8" s="15" t="s">
        <v>25</v>
      </c>
      <c r="AK8" s="15" t="s">
        <v>26</v>
      </c>
      <c r="AL8" s="15" t="s">
        <v>27</v>
      </c>
      <c r="AM8" s="15" t="s">
        <v>28</v>
      </c>
      <c r="AN8" s="15" t="s">
        <v>29</v>
      </c>
      <c r="AO8" s="15" t="s">
        <v>30</v>
      </c>
      <c r="AP8" s="15" t="s">
        <v>31</v>
      </c>
      <c r="AQ8" s="15" t="s">
        <v>32</v>
      </c>
      <c r="AR8" s="15" t="s">
        <v>33</v>
      </c>
      <c r="AS8" s="15" t="s">
        <v>34</v>
      </c>
      <c r="AT8" s="15" t="s">
        <v>35</v>
      </c>
      <c r="AU8" s="15" t="s">
        <v>36</v>
      </c>
      <c r="AV8" s="15" t="s">
        <v>37</v>
      </c>
      <c r="AW8" s="15" t="s">
        <v>38</v>
      </c>
      <c r="AX8" s="15" t="s">
        <v>39</v>
      </c>
      <c r="AY8" s="15" t="s">
        <v>40</v>
      </c>
      <c r="AZ8" s="15" t="s">
        <v>41</v>
      </c>
      <c r="BA8" s="15" t="s">
        <v>42</v>
      </c>
      <c r="BB8" s="15" t="s">
        <v>43</v>
      </c>
      <c r="BC8" s="15" t="s">
        <v>44</v>
      </c>
      <c r="BD8" s="15" t="s">
        <v>45</v>
      </c>
      <c r="BE8" s="15" t="s">
        <v>46</v>
      </c>
      <c r="BF8" s="15" t="s">
        <v>47</v>
      </c>
      <c r="BG8" s="15" t="s">
        <v>48</v>
      </c>
      <c r="BH8" s="15" t="s">
        <v>49</v>
      </c>
      <c r="BI8" s="15" t="s">
        <v>50</v>
      </c>
      <c r="BJ8" s="15" t="s">
        <v>51</v>
      </c>
      <c r="BK8" s="15" t="s">
        <v>52</v>
      </c>
      <c r="BL8" s="15" t="s">
        <v>53</v>
      </c>
      <c r="BM8" s="15" t="s">
        <v>54</v>
      </c>
      <c r="BN8" s="15" t="s">
        <v>55</v>
      </c>
      <c r="BO8" s="15" t="s">
        <v>56</v>
      </c>
      <c r="BP8" s="15" t="s">
        <v>57</v>
      </c>
      <c r="BQ8" s="15" t="s">
        <v>58</v>
      </c>
      <c r="BR8" s="15" t="s">
        <v>59</v>
      </c>
      <c r="BS8" s="15" t="s">
        <v>60</v>
      </c>
      <c r="BT8" s="15" t="s">
        <v>61</v>
      </c>
      <c r="BU8" s="15" t="s">
        <v>62</v>
      </c>
      <c r="BV8" s="15" t="s">
        <v>63</v>
      </c>
      <c r="BW8" s="15" t="s">
        <v>64</v>
      </c>
      <c r="BX8" s="15" t="s">
        <v>65</v>
      </c>
      <c r="BY8" s="15" t="s">
        <v>66</v>
      </c>
      <c r="BZ8" s="15" t="s">
        <v>67</v>
      </c>
      <c r="CA8" s="15" t="s">
        <v>68</v>
      </c>
      <c r="CB8" s="15"/>
      <c r="CC8" s="41" t="s">
        <v>86</v>
      </c>
      <c r="CD8" s="41" t="s">
        <v>87</v>
      </c>
      <c r="CE8" s="41"/>
      <c r="CF8" s="41"/>
      <c r="CG8" s="41" t="s">
        <v>88</v>
      </c>
      <c r="CH8" s="41" t="s">
        <v>89</v>
      </c>
      <c r="CI8" s="41" t="s">
        <v>90</v>
      </c>
      <c r="CJ8" s="41" t="s">
        <v>91</v>
      </c>
      <c r="CK8" s="41" t="s">
        <v>92</v>
      </c>
      <c r="CL8" s="41" t="s">
        <v>93</v>
      </c>
      <c r="CM8" s="41" t="s">
        <v>94</v>
      </c>
      <c r="CN8" s="41" t="s">
        <v>95</v>
      </c>
      <c r="CO8" s="41" t="s">
        <v>96</v>
      </c>
      <c r="CP8" s="41" t="s">
        <v>97</v>
      </c>
      <c r="CQ8" s="41" t="s">
        <v>98</v>
      </c>
    </row>
    <row r="9" spans="1:95" ht="36.75" customHeight="1" x14ac:dyDescent="0.25">
      <c r="A9" s="47"/>
      <c r="B9" s="41"/>
      <c r="C9" s="41"/>
      <c r="D9" s="9" t="s">
        <v>0</v>
      </c>
      <c r="E9" s="9" t="s">
        <v>2</v>
      </c>
      <c r="F9" s="9" t="s">
        <v>0</v>
      </c>
      <c r="G9" s="9" t="s">
        <v>3</v>
      </c>
      <c r="H9" s="41"/>
      <c r="I9" s="41"/>
      <c r="J9" s="10"/>
      <c r="K9" s="10"/>
      <c r="L9" s="10"/>
      <c r="M9" s="10"/>
      <c r="N9" s="10"/>
      <c r="O9" s="10"/>
      <c r="P9" s="10"/>
      <c r="Q9" s="10"/>
      <c r="R9" s="10"/>
      <c r="S9" s="10"/>
      <c r="T9" s="10"/>
      <c r="U9" s="10"/>
      <c r="V9" s="10"/>
      <c r="W9" s="10" t="s">
        <v>18</v>
      </c>
      <c r="X9" s="10" t="s">
        <v>19</v>
      </c>
      <c r="Y9" s="10" t="s">
        <v>20</v>
      </c>
      <c r="Z9" s="10" t="s">
        <v>21</v>
      </c>
      <c r="AA9" s="10" t="s">
        <v>70</v>
      </c>
      <c r="AB9" s="10" t="s">
        <v>22</v>
      </c>
      <c r="AC9" s="10" t="s">
        <v>71</v>
      </c>
      <c r="AD9" s="10" t="s">
        <v>72</v>
      </c>
      <c r="AE9" s="10" t="s">
        <v>75</v>
      </c>
      <c r="AF9" s="10" t="s">
        <v>76</v>
      </c>
      <c r="AG9" s="10" t="s">
        <v>23</v>
      </c>
      <c r="AH9" s="10" t="s">
        <v>24</v>
      </c>
      <c r="AI9" s="41"/>
      <c r="AJ9" s="15"/>
      <c r="AK9" s="15"/>
      <c r="AL9" s="15"/>
      <c r="AM9" s="15"/>
      <c r="AN9" s="15"/>
      <c r="AO9" s="15"/>
      <c r="AP9" s="15"/>
      <c r="AQ9" s="15"/>
      <c r="AR9" s="15"/>
      <c r="AS9" s="15"/>
      <c r="AT9" s="15"/>
      <c r="AU9" s="15"/>
      <c r="AV9" s="15"/>
      <c r="AW9" s="15"/>
      <c r="AX9" s="15"/>
      <c r="AY9" s="15"/>
      <c r="AZ9" s="15"/>
      <c r="BA9" s="15"/>
      <c r="BB9" s="15"/>
      <c r="BC9" s="15"/>
      <c r="BD9" s="15"/>
      <c r="BE9" s="15"/>
      <c r="BF9" s="15"/>
      <c r="BG9" s="15"/>
      <c r="BH9" s="15"/>
      <c r="BI9" s="15"/>
      <c r="BJ9" s="15"/>
      <c r="BK9" s="15"/>
      <c r="BL9" s="15"/>
      <c r="BM9" s="15"/>
      <c r="BN9" s="15"/>
      <c r="BO9" s="15"/>
      <c r="BP9" s="15"/>
      <c r="BQ9" s="15"/>
      <c r="BR9" s="15"/>
      <c r="BS9" s="15"/>
      <c r="BT9" s="15"/>
      <c r="BU9" s="15"/>
      <c r="BV9" s="15"/>
      <c r="BW9" s="15"/>
      <c r="BX9" s="15"/>
      <c r="BY9" s="15"/>
      <c r="BZ9" s="15"/>
      <c r="CA9" s="15"/>
      <c r="CB9" s="15"/>
      <c r="CC9" s="41"/>
      <c r="CD9" s="41"/>
      <c r="CE9" s="41"/>
      <c r="CF9" s="41"/>
      <c r="CG9" s="41"/>
      <c r="CH9" s="41"/>
      <c r="CI9" s="41"/>
      <c r="CJ9" s="41"/>
      <c r="CK9" s="41"/>
      <c r="CL9" s="41"/>
      <c r="CM9" s="41"/>
      <c r="CN9" s="41"/>
      <c r="CO9" s="41"/>
      <c r="CP9" s="41"/>
      <c r="CQ9" s="41"/>
    </row>
    <row r="10" spans="1:95" ht="15.75" customHeight="1" x14ac:dyDescent="0.25">
      <c r="A10" s="32"/>
      <c r="B10" s="39" t="s">
        <v>135</v>
      </c>
      <c r="C10" s="39"/>
      <c r="D10" s="39"/>
      <c r="E10" s="39"/>
      <c r="F10" s="39"/>
      <c r="G10" s="39"/>
      <c r="H10" s="39"/>
      <c r="I10" s="39"/>
      <c r="J10" s="39"/>
      <c r="K10" s="39"/>
      <c r="L10" s="39"/>
      <c r="M10" s="39"/>
      <c r="N10" s="39"/>
      <c r="O10" s="39"/>
      <c r="P10" s="39"/>
      <c r="Q10" s="39"/>
      <c r="R10" s="39"/>
      <c r="S10" s="39"/>
      <c r="T10" s="39"/>
      <c r="U10" s="39"/>
      <c r="V10" s="39"/>
      <c r="W10" s="39"/>
      <c r="X10" s="39"/>
      <c r="Y10" s="39"/>
      <c r="Z10" s="39"/>
      <c r="AA10" s="39"/>
      <c r="AB10" s="39"/>
      <c r="AC10" s="39"/>
      <c r="AD10" s="39"/>
      <c r="AE10" s="39"/>
      <c r="AF10" s="39"/>
      <c r="AG10" s="39"/>
      <c r="AH10" s="39"/>
      <c r="AI10" s="39"/>
      <c r="AJ10" s="39"/>
      <c r="AK10" s="39"/>
      <c r="AL10" s="39"/>
      <c r="AM10" s="39"/>
      <c r="AN10" s="39"/>
      <c r="AO10" s="39"/>
      <c r="AP10" s="39"/>
      <c r="AQ10" s="39"/>
      <c r="AR10" s="39"/>
      <c r="AS10" s="39"/>
      <c r="AT10" s="39"/>
      <c r="AU10" s="39"/>
      <c r="AV10" s="39"/>
      <c r="AW10" s="39"/>
      <c r="AX10" s="39"/>
      <c r="AY10" s="39"/>
      <c r="AZ10" s="39"/>
      <c r="BA10" s="39"/>
      <c r="BB10" s="39"/>
      <c r="BC10" s="39"/>
      <c r="BD10" s="39"/>
      <c r="BE10" s="39"/>
      <c r="BF10" s="39"/>
      <c r="BG10" s="39"/>
      <c r="BH10" s="39"/>
      <c r="BI10" s="39"/>
      <c r="BJ10" s="39"/>
      <c r="BK10" s="39"/>
      <c r="BL10" s="39"/>
      <c r="BM10" s="39"/>
      <c r="BN10" s="39"/>
      <c r="BO10" s="39"/>
      <c r="BP10" s="39"/>
      <c r="BQ10" s="39"/>
      <c r="BR10" s="39"/>
      <c r="BS10" s="39"/>
      <c r="BT10" s="39"/>
      <c r="BU10" s="39"/>
      <c r="BV10" s="39"/>
      <c r="BW10" s="39"/>
      <c r="BX10" s="39"/>
      <c r="BY10" s="39"/>
      <c r="BZ10" s="39"/>
      <c r="CA10" s="39"/>
      <c r="CB10" s="39"/>
      <c r="CC10" s="39"/>
      <c r="CD10" s="39"/>
      <c r="CE10" s="39"/>
      <c r="CF10" s="39"/>
      <c r="CG10" s="39"/>
      <c r="CH10" s="39"/>
      <c r="CI10" s="39"/>
      <c r="CJ10" s="39"/>
      <c r="CK10" s="39"/>
      <c r="CL10" s="39"/>
      <c r="CM10" s="39"/>
      <c r="CN10" s="39"/>
      <c r="CO10" s="39"/>
      <c r="CP10" s="32"/>
      <c r="CQ10" s="32"/>
    </row>
    <row r="11" spans="1:95" ht="15.75" customHeight="1" x14ac:dyDescent="0.25">
      <c r="A11" s="32"/>
      <c r="B11" s="32" t="s">
        <v>136</v>
      </c>
      <c r="C11" s="32"/>
      <c r="D11" s="32"/>
      <c r="E11" s="32"/>
      <c r="F11" s="32"/>
      <c r="G11" s="32"/>
      <c r="H11" s="32"/>
      <c r="I11" s="32"/>
      <c r="J11" s="33"/>
      <c r="K11" s="33"/>
      <c r="L11" s="33"/>
      <c r="M11" s="33"/>
      <c r="N11" s="33"/>
      <c r="O11" s="33"/>
      <c r="P11" s="33"/>
      <c r="Q11" s="33"/>
      <c r="R11" s="33"/>
      <c r="S11" s="33"/>
      <c r="T11" s="33"/>
      <c r="U11" s="33"/>
      <c r="V11" s="33"/>
      <c r="W11" s="33"/>
      <c r="X11" s="33"/>
      <c r="Y11" s="33"/>
      <c r="Z11" s="33"/>
      <c r="AA11" s="33"/>
      <c r="AB11" s="33"/>
      <c r="AC11" s="33"/>
      <c r="AD11" s="33"/>
      <c r="AE11" s="33"/>
      <c r="AF11" s="33"/>
      <c r="AG11" s="33"/>
      <c r="AH11" s="33"/>
      <c r="AI11" s="32"/>
      <c r="AJ11" s="18"/>
      <c r="AK11" s="18"/>
      <c r="AL11" s="18"/>
      <c r="AM11" s="18"/>
      <c r="AN11" s="18"/>
      <c r="AO11" s="18"/>
      <c r="AP11" s="18"/>
      <c r="AQ11" s="18"/>
      <c r="AR11" s="18"/>
      <c r="AS11" s="18"/>
      <c r="AT11" s="18"/>
      <c r="AU11" s="18"/>
      <c r="AV11" s="18"/>
      <c r="AW11" s="18"/>
      <c r="AX11" s="18"/>
      <c r="AY11" s="18"/>
      <c r="AZ11" s="18"/>
      <c r="BA11" s="18"/>
      <c r="BB11" s="18"/>
      <c r="BC11" s="18"/>
      <c r="BD11" s="18"/>
      <c r="BE11" s="18"/>
      <c r="BF11" s="18"/>
      <c r="BG11" s="18"/>
      <c r="BH11" s="18"/>
      <c r="BI11" s="18"/>
      <c r="BJ11" s="18"/>
      <c r="BK11" s="18"/>
      <c r="BL11" s="18"/>
      <c r="BM11" s="18"/>
      <c r="BN11" s="18"/>
      <c r="BO11" s="18"/>
      <c r="BP11" s="18"/>
      <c r="BQ11" s="18"/>
      <c r="BR11" s="18"/>
      <c r="BS11" s="18"/>
      <c r="BT11" s="18"/>
      <c r="BU11" s="18"/>
      <c r="BV11" s="18"/>
      <c r="BW11" s="18"/>
      <c r="BX11" s="18"/>
      <c r="BY11" s="18"/>
      <c r="BZ11" s="18"/>
      <c r="CA11" s="18"/>
      <c r="CB11" s="18"/>
      <c r="CC11" s="32"/>
      <c r="CD11" s="32"/>
      <c r="CE11" s="32"/>
      <c r="CF11" s="32"/>
      <c r="CG11" s="32"/>
      <c r="CH11" s="32"/>
      <c r="CI11" s="32"/>
      <c r="CJ11" s="32"/>
      <c r="CK11" s="32"/>
      <c r="CL11" s="32"/>
      <c r="CM11" s="32"/>
      <c r="CN11" s="32"/>
      <c r="CO11" s="32"/>
      <c r="CP11" s="32"/>
      <c r="CQ11" s="32"/>
    </row>
    <row r="12" spans="1:95" x14ac:dyDescent="0.25">
      <c r="B12" s="17" t="s">
        <v>144</v>
      </c>
      <c r="CD12" s="13"/>
    </row>
    <row r="13" spans="1:95" s="26" customFormat="1" x14ac:dyDescent="0.25">
      <c r="A13" s="23" t="str">
        <f>"-"</f>
        <v>-</v>
      </c>
      <c r="B13" s="24" t="s">
        <v>101</v>
      </c>
      <c r="C13" s="25" t="str">
        <f>"30"</f>
        <v>30</v>
      </c>
      <c r="D13" s="25">
        <v>1.98</v>
      </c>
      <c r="E13" s="25">
        <v>0</v>
      </c>
      <c r="F13" s="25">
        <v>0.2</v>
      </c>
      <c r="G13" s="25">
        <v>0.2</v>
      </c>
      <c r="H13" s="25">
        <v>14.07</v>
      </c>
      <c r="I13" s="25">
        <v>67.170299999999997</v>
      </c>
      <c r="J13" s="25">
        <v>0</v>
      </c>
      <c r="K13" s="25">
        <v>0</v>
      </c>
      <c r="L13" s="25">
        <v>0</v>
      </c>
      <c r="M13" s="25">
        <v>0</v>
      </c>
      <c r="N13" s="25">
        <v>0.33</v>
      </c>
      <c r="O13" s="25">
        <v>13.68</v>
      </c>
      <c r="P13" s="25">
        <v>0.06</v>
      </c>
      <c r="Q13" s="25">
        <v>0</v>
      </c>
      <c r="R13" s="25">
        <v>0</v>
      </c>
      <c r="S13" s="25">
        <v>0</v>
      </c>
      <c r="T13" s="25">
        <v>0.54</v>
      </c>
      <c r="U13" s="25">
        <v>0</v>
      </c>
      <c r="V13" s="25">
        <v>0</v>
      </c>
      <c r="W13" s="25">
        <v>0</v>
      </c>
      <c r="X13" s="25">
        <v>0</v>
      </c>
      <c r="Y13" s="25">
        <v>0</v>
      </c>
      <c r="Z13" s="25">
        <v>0</v>
      </c>
      <c r="AA13" s="25">
        <v>0</v>
      </c>
      <c r="AB13" s="25">
        <v>0</v>
      </c>
      <c r="AC13" s="25">
        <v>0</v>
      </c>
      <c r="AD13" s="25">
        <v>0</v>
      </c>
      <c r="AE13" s="25">
        <v>0</v>
      </c>
      <c r="AF13" s="25">
        <v>0</v>
      </c>
      <c r="AG13" s="25">
        <v>0</v>
      </c>
      <c r="AH13" s="25">
        <v>0</v>
      </c>
      <c r="AI13" s="25">
        <v>0</v>
      </c>
      <c r="AJ13" s="26">
        <v>0</v>
      </c>
      <c r="AK13" s="26">
        <v>95.79</v>
      </c>
      <c r="AL13" s="26">
        <v>99.7</v>
      </c>
      <c r="AM13" s="26">
        <v>152.69</v>
      </c>
      <c r="AN13" s="26">
        <v>50.63</v>
      </c>
      <c r="AO13" s="26">
        <v>30.02</v>
      </c>
      <c r="AP13" s="26">
        <v>60.03</v>
      </c>
      <c r="AQ13" s="26">
        <v>22.71</v>
      </c>
      <c r="AR13" s="26">
        <v>108.58</v>
      </c>
      <c r="AS13" s="26">
        <v>67.34</v>
      </c>
      <c r="AT13" s="26">
        <v>93.96</v>
      </c>
      <c r="AU13" s="26">
        <v>77.52</v>
      </c>
      <c r="AV13" s="26">
        <v>40.72</v>
      </c>
      <c r="AW13" s="26">
        <v>72.040000000000006</v>
      </c>
      <c r="AX13" s="26">
        <v>602.39</v>
      </c>
      <c r="AY13" s="26">
        <v>0</v>
      </c>
      <c r="AZ13" s="26">
        <v>196.27</v>
      </c>
      <c r="BA13" s="26">
        <v>85.35</v>
      </c>
      <c r="BB13" s="26">
        <v>56.64</v>
      </c>
      <c r="BC13" s="26">
        <v>44.89</v>
      </c>
      <c r="BD13" s="26">
        <v>0</v>
      </c>
      <c r="BE13" s="26">
        <v>0</v>
      </c>
      <c r="BF13" s="26">
        <v>0</v>
      </c>
      <c r="BG13" s="26">
        <v>0</v>
      </c>
      <c r="BH13" s="26">
        <v>0</v>
      </c>
      <c r="BI13" s="26">
        <v>0</v>
      </c>
      <c r="BJ13" s="26">
        <v>0</v>
      </c>
      <c r="BK13" s="26">
        <v>0.02</v>
      </c>
      <c r="BL13" s="26">
        <v>0</v>
      </c>
      <c r="BM13" s="26">
        <v>0</v>
      </c>
      <c r="BN13" s="26">
        <v>0</v>
      </c>
      <c r="BO13" s="26">
        <v>0</v>
      </c>
      <c r="BP13" s="26">
        <v>0</v>
      </c>
      <c r="BQ13" s="26">
        <v>0</v>
      </c>
      <c r="BR13" s="26">
        <v>0</v>
      </c>
      <c r="BS13" s="26">
        <v>0.02</v>
      </c>
      <c r="BT13" s="26">
        <v>0</v>
      </c>
      <c r="BU13" s="26">
        <v>0</v>
      </c>
      <c r="BV13" s="26">
        <v>0.08</v>
      </c>
      <c r="BW13" s="26">
        <v>0</v>
      </c>
      <c r="BX13" s="26">
        <v>0</v>
      </c>
      <c r="BY13" s="26">
        <v>0</v>
      </c>
      <c r="BZ13" s="26">
        <v>0</v>
      </c>
      <c r="CA13" s="26">
        <v>0</v>
      </c>
      <c r="CB13" s="26">
        <v>11.73</v>
      </c>
      <c r="CC13" s="27"/>
      <c r="CD13" s="27"/>
      <c r="CE13" s="26">
        <v>0</v>
      </c>
      <c r="CG13" s="26">
        <v>0</v>
      </c>
      <c r="CH13" s="26">
        <v>0</v>
      </c>
      <c r="CI13" s="26">
        <v>0</v>
      </c>
      <c r="CJ13" s="26">
        <v>570</v>
      </c>
      <c r="CK13" s="26">
        <v>219.6</v>
      </c>
      <c r="CL13" s="26">
        <v>394.8</v>
      </c>
      <c r="CM13" s="26">
        <v>4.5599999999999996</v>
      </c>
      <c r="CN13" s="26">
        <v>4.5599999999999996</v>
      </c>
      <c r="CO13" s="26">
        <v>4.5599999999999996</v>
      </c>
      <c r="CP13" s="26">
        <v>0</v>
      </c>
      <c r="CQ13" s="26">
        <v>0</v>
      </c>
    </row>
    <row r="14" spans="1:95" s="26" customFormat="1" x14ac:dyDescent="0.25">
      <c r="A14" s="23" t="str">
        <f>"-"</f>
        <v>-</v>
      </c>
      <c r="B14" s="24" t="s">
        <v>102</v>
      </c>
      <c r="C14" s="25" t="str">
        <f>"30"</f>
        <v>30</v>
      </c>
      <c r="D14" s="25">
        <v>1.98</v>
      </c>
      <c r="E14" s="25">
        <v>0</v>
      </c>
      <c r="F14" s="25">
        <v>0.36</v>
      </c>
      <c r="G14" s="25">
        <v>0.36</v>
      </c>
      <c r="H14" s="25">
        <v>12.51</v>
      </c>
      <c r="I14" s="25">
        <v>58.013999999999996</v>
      </c>
      <c r="J14" s="25">
        <v>0.06</v>
      </c>
      <c r="K14" s="25">
        <v>0</v>
      </c>
      <c r="L14" s="25">
        <v>0</v>
      </c>
      <c r="M14" s="25">
        <v>0</v>
      </c>
      <c r="N14" s="25">
        <v>0.36</v>
      </c>
      <c r="O14" s="25">
        <v>9.66</v>
      </c>
      <c r="P14" s="25">
        <v>2.4900000000000002</v>
      </c>
      <c r="Q14" s="25">
        <v>0</v>
      </c>
      <c r="R14" s="25">
        <v>0</v>
      </c>
      <c r="S14" s="25">
        <v>0.3</v>
      </c>
      <c r="T14" s="25">
        <v>0.75</v>
      </c>
      <c r="U14" s="25">
        <v>183</v>
      </c>
      <c r="V14" s="25">
        <v>73.5</v>
      </c>
      <c r="W14" s="25">
        <v>10.5</v>
      </c>
      <c r="X14" s="25">
        <v>14.1</v>
      </c>
      <c r="Y14" s="25">
        <v>47.4</v>
      </c>
      <c r="Z14" s="25">
        <v>1.17</v>
      </c>
      <c r="AA14" s="25">
        <v>0</v>
      </c>
      <c r="AB14" s="25">
        <v>1.5</v>
      </c>
      <c r="AC14" s="25">
        <v>0.3</v>
      </c>
      <c r="AD14" s="25">
        <v>0.42</v>
      </c>
      <c r="AE14" s="25">
        <v>0.05</v>
      </c>
      <c r="AF14" s="25">
        <v>0.02</v>
      </c>
      <c r="AG14" s="25">
        <v>0.21</v>
      </c>
      <c r="AH14" s="25">
        <v>0.6</v>
      </c>
      <c r="AI14" s="25">
        <v>0</v>
      </c>
      <c r="AJ14" s="26">
        <v>0</v>
      </c>
      <c r="AK14" s="26">
        <v>96.6</v>
      </c>
      <c r="AL14" s="26">
        <v>74.400000000000006</v>
      </c>
      <c r="AM14" s="26">
        <v>128.1</v>
      </c>
      <c r="AN14" s="26">
        <v>66.900000000000006</v>
      </c>
      <c r="AO14" s="26">
        <v>27.9</v>
      </c>
      <c r="AP14" s="26">
        <v>59.4</v>
      </c>
      <c r="AQ14" s="26">
        <v>24</v>
      </c>
      <c r="AR14" s="26">
        <v>111.3</v>
      </c>
      <c r="AS14" s="26">
        <v>89.1</v>
      </c>
      <c r="AT14" s="26">
        <v>87.3</v>
      </c>
      <c r="AU14" s="26">
        <v>139.19999999999999</v>
      </c>
      <c r="AV14" s="26">
        <v>37.200000000000003</v>
      </c>
      <c r="AW14" s="26">
        <v>93</v>
      </c>
      <c r="AX14" s="26">
        <v>467.7</v>
      </c>
      <c r="AY14" s="26">
        <v>0</v>
      </c>
      <c r="AZ14" s="26">
        <v>157.80000000000001</v>
      </c>
      <c r="BA14" s="26">
        <v>87.3</v>
      </c>
      <c r="BB14" s="26">
        <v>54</v>
      </c>
      <c r="BC14" s="26">
        <v>39</v>
      </c>
      <c r="BD14" s="26">
        <v>0</v>
      </c>
      <c r="BE14" s="26">
        <v>0</v>
      </c>
      <c r="BF14" s="26">
        <v>0</v>
      </c>
      <c r="BG14" s="26">
        <v>0</v>
      </c>
      <c r="BH14" s="26">
        <v>0</v>
      </c>
      <c r="BI14" s="26">
        <v>0</v>
      </c>
      <c r="BJ14" s="26">
        <v>0</v>
      </c>
      <c r="BK14" s="26">
        <v>0.04</v>
      </c>
      <c r="BL14" s="26">
        <v>0</v>
      </c>
      <c r="BM14" s="26">
        <v>0</v>
      </c>
      <c r="BN14" s="26">
        <v>0.01</v>
      </c>
      <c r="BO14" s="26">
        <v>0</v>
      </c>
      <c r="BP14" s="26">
        <v>0</v>
      </c>
      <c r="BQ14" s="26">
        <v>0</v>
      </c>
      <c r="BR14" s="26">
        <v>0</v>
      </c>
      <c r="BS14" s="26">
        <v>0.03</v>
      </c>
      <c r="BT14" s="26">
        <v>0</v>
      </c>
      <c r="BU14" s="26">
        <v>0</v>
      </c>
      <c r="BV14" s="26">
        <v>0.14000000000000001</v>
      </c>
      <c r="BW14" s="26">
        <v>0.02</v>
      </c>
      <c r="BX14" s="26">
        <v>0</v>
      </c>
      <c r="BY14" s="26">
        <v>0</v>
      </c>
      <c r="BZ14" s="26">
        <v>0</v>
      </c>
      <c r="CA14" s="26">
        <v>0</v>
      </c>
      <c r="CB14" s="26">
        <v>14.1</v>
      </c>
      <c r="CC14" s="27"/>
      <c r="CD14" s="27"/>
      <c r="CE14" s="26">
        <v>0.25</v>
      </c>
      <c r="CG14" s="26">
        <v>5</v>
      </c>
      <c r="CH14" s="26">
        <v>5</v>
      </c>
      <c r="CI14" s="26">
        <v>5</v>
      </c>
      <c r="CJ14" s="26">
        <v>950</v>
      </c>
      <c r="CK14" s="26">
        <v>366</v>
      </c>
      <c r="CL14" s="26">
        <v>658</v>
      </c>
      <c r="CM14" s="26">
        <v>9.5</v>
      </c>
      <c r="CN14" s="26">
        <v>7.9</v>
      </c>
      <c r="CO14" s="26">
        <v>8.6999999999999993</v>
      </c>
      <c r="CP14" s="26">
        <v>0</v>
      </c>
      <c r="CQ14" s="26">
        <v>0</v>
      </c>
    </row>
    <row r="15" spans="1:95" s="26" customFormat="1" x14ac:dyDescent="0.25">
      <c r="A15" s="23" t="str">
        <f>"27/10"</f>
        <v>27/10</v>
      </c>
      <c r="B15" s="24" t="s">
        <v>103</v>
      </c>
      <c r="C15" s="25" t="str">
        <f>"200"</f>
        <v>200</v>
      </c>
      <c r="D15" s="25">
        <v>0.2</v>
      </c>
      <c r="E15" s="25">
        <v>0</v>
      </c>
      <c r="F15" s="25">
        <v>0.05</v>
      </c>
      <c r="G15" s="25">
        <v>0.05</v>
      </c>
      <c r="H15" s="25">
        <v>9.92</v>
      </c>
      <c r="I15" s="25">
        <v>38.757300000000001</v>
      </c>
      <c r="J15" s="25">
        <v>0</v>
      </c>
      <c r="K15" s="25">
        <v>0</v>
      </c>
      <c r="L15" s="25">
        <v>0</v>
      </c>
      <c r="M15" s="25">
        <v>0</v>
      </c>
      <c r="N15" s="25">
        <v>9.82</v>
      </c>
      <c r="O15" s="25">
        <v>0</v>
      </c>
      <c r="P15" s="25">
        <v>0.1</v>
      </c>
      <c r="Q15" s="25">
        <v>0</v>
      </c>
      <c r="R15" s="25">
        <v>0</v>
      </c>
      <c r="S15" s="25">
        <v>0</v>
      </c>
      <c r="T15" s="25">
        <v>7.0000000000000007E-2</v>
      </c>
      <c r="U15" s="25">
        <v>0.1</v>
      </c>
      <c r="V15" s="25">
        <v>0.3</v>
      </c>
      <c r="W15" s="25">
        <v>0.28999999999999998</v>
      </c>
      <c r="X15" s="25">
        <v>0</v>
      </c>
      <c r="Y15" s="25">
        <v>0</v>
      </c>
      <c r="Z15" s="25">
        <v>0.03</v>
      </c>
      <c r="AA15" s="25">
        <v>0</v>
      </c>
      <c r="AB15" s="25">
        <v>0</v>
      </c>
      <c r="AC15" s="25">
        <v>0</v>
      </c>
      <c r="AD15" s="25">
        <v>0</v>
      </c>
      <c r="AE15" s="25">
        <v>0</v>
      </c>
      <c r="AF15" s="25">
        <v>0</v>
      </c>
      <c r="AG15" s="25">
        <v>0</v>
      </c>
      <c r="AH15" s="25">
        <v>0</v>
      </c>
      <c r="AI15" s="25">
        <v>0</v>
      </c>
      <c r="AJ15" s="26">
        <v>0</v>
      </c>
      <c r="AK15" s="26">
        <v>0</v>
      </c>
      <c r="AL15" s="26">
        <v>0</v>
      </c>
      <c r="AM15" s="26">
        <v>0</v>
      </c>
      <c r="AN15" s="26">
        <v>0</v>
      </c>
      <c r="AO15" s="26">
        <v>0</v>
      </c>
      <c r="AP15" s="26">
        <v>0</v>
      </c>
      <c r="AQ15" s="26">
        <v>0</v>
      </c>
      <c r="AR15" s="26">
        <v>0</v>
      </c>
      <c r="AS15" s="26">
        <v>0</v>
      </c>
      <c r="AT15" s="26">
        <v>0</v>
      </c>
      <c r="AU15" s="26">
        <v>0</v>
      </c>
      <c r="AV15" s="26">
        <v>0</v>
      </c>
      <c r="AW15" s="26">
        <v>0</v>
      </c>
      <c r="AX15" s="26">
        <v>0</v>
      </c>
      <c r="AY15" s="26">
        <v>0</v>
      </c>
      <c r="AZ15" s="26">
        <v>0</v>
      </c>
      <c r="BA15" s="26">
        <v>0</v>
      </c>
      <c r="BB15" s="26">
        <v>0</v>
      </c>
      <c r="BC15" s="26">
        <v>0</v>
      </c>
      <c r="BD15" s="26">
        <v>0</v>
      </c>
      <c r="BE15" s="26">
        <v>0</v>
      </c>
      <c r="BF15" s="26">
        <v>0</v>
      </c>
      <c r="BG15" s="26">
        <v>0</v>
      </c>
      <c r="BH15" s="26">
        <v>0</v>
      </c>
      <c r="BI15" s="26">
        <v>0</v>
      </c>
      <c r="BJ15" s="26">
        <v>0</v>
      </c>
      <c r="BK15" s="26">
        <v>0</v>
      </c>
      <c r="BL15" s="26">
        <v>0</v>
      </c>
      <c r="BM15" s="26">
        <v>0</v>
      </c>
      <c r="BN15" s="26">
        <v>0</v>
      </c>
      <c r="BO15" s="26">
        <v>0</v>
      </c>
      <c r="BP15" s="26">
        <v>0</v>
      </c>
      <c r="BQ15" s="26">
        <v>0</v>
      </c>
      <c r="BR15" s="26">
        <v>0</v>
      </c>
      <c r="BS15" s="26">
        <v>0</v>
      </c>
      <c r="BT15" s="26">
        <v>0</v>
      </c>
      <c r="BU15" s="26">
        <v>0</v>
      </c>
      <c r="BV15" s="26">
        <v>0</v>
      </c>
      <c r="BW15" s="26">
        <v>0</v>
      </c>
      <c r="BX15" s="26">
        <v>0</v>
      </c>
      <c r="BY15" s="26">
        <v>0</v>
      </c>
      <c r="BZ15" s="26">
        <v>0</v>
      </c>
      <c r="CA15" s="26">
        <v>0</v>
      </c>
      <c r="CB15" s="26">
        <v>200.1</v>
      </c>
      <c r="CC15" s="27"/>
      <c r="CD15" s="27"/>
      <c r="CE15" s="26">
        <v>0</v>
      </c>
      <c r="CG15" s="26">
        <v>3.77</v>
      </c>
      <c r="CH15" s="26">
        <v>3.77</v>
      </c>
      <c r="CI15" s="26">
        <v>3.77</v>
      </c>
      <c r="CJ15" s="26">
        <v>436.5</v>
      </c>
      <c r="CK15" s="26">
        <v>165.6</v>
      </c>
      <c r="CL15" s="26">
        <v>301.05</v>
      </c>
      <c r="CM15" s="26">
        <v>39.979999999999997</v>
      </c>
      <c r="CN15" s="26">
        <v>23.78</v>
      </c>
      <c r="CO15" s="26">
        <v>31.88</v>
      </c>
      <c r="CP15" s="26">
        <v>10</v>
      </c>
      <c r="CQ15" s="26">
        <v>0</v>
      </c>
    </row>
    <row r="16" spans="1:95" s="26" customFormat="1" ht="33.75" customHeight="1" x14ac:dyDescent="0.25">
      <c r="A16" s="23" t="str">
        <f>"3/1"</f>
        <v>3/1</v>
      </c>
      <c r="B16" s="24" t="s">
        <v>104</v>
      </c>
      <c r="C16" s="25" t="str">
        <f>"60"</f>
        <v>60</v>
      </c>
      <c r="D16" s="25">
        <v>0.96</v>
      </c>
      <c r="E16" s="25">
        <v>0</v>
      </c>
      <c r="F16" s="25">
        <v>3.58</v>
      </c>
      <c r="G16" s="25">
        <v>3.58</v>
      </c>
      <c r="H16" s="25">
        <v>5.35</v>
      </c>
      <c r="I16" s="25">
        <v>54.938662799999996</v>
      </c>
      <c r="J16" s="25">
        <v>0.45</v>
      </c>
      <c r="K16" s="25">
        <v>2.34</v>
      </c>
      <c r="L16" s="25">
        <v>0</v>
      </c>
      <c r="M16" s="25">
        <v>0</v>
      </c>
      <c r="N16" s="25">
        <v>4.22</v>
      </c>
      <c r="O16" s="25">
        <v>0.05</v>
      </c>
      <c r="P16" s="25">
        <v>1.07</v>
      </c>
      <c r="Q16" s="25">
        <v>0</v>
      </c>
      <c r="R16" s="25">
        <v>0</v>
      </c>
      <c r="S16" s="25">
        <v>0.16</v>
      </c>
      <c r="T16" s="25">
        <v>0.67</v>
      </c>
      <c r="U16" s="25">
        <v>120.78</v>
      </c>
      <c r="V16" s="25">
        <v>160.6</v>
      </c>
      <c r="W16" s="25">
        <v>26.82</v>
      </c>
      <c r="X16" s="25">
        <v>8.6300000000000008</v>
      </c>
      <c r="Y16" s="25">
        <v>16.88</v>
      </c>
      <c r="Z16" s="25">
        <v>0.33</v>
      </c>
      <c r="AA16" s="25">
        <v>0</v>
      </c>
      <c r="AB16" s="25">
        <v>10.7</v>
      </c>
      <c r="AC16" s="25">
        <v>1.64</v>
      </c>
      <c r="AD16" s="25">
        <v>1.64</v>
      </c>
      <c r="AE16" s="25">
        <v>0.02</v>
      </c>
      <c r="AF16" s="25">
        <v>0.02</v>
      </c>
      <c r="AG16" s="25">
        <v>0.37</v>
      </c>
      <c r="AH16" s="25">
        <v>0.49</v>
      </c>
      <c r="AI16" s="25">
        <v>24.08</v>
      </c>
      <c r="AJ16" s="26">
        <v>0</v>
      </c>
      <c r="AK16" s="26">
        <v>31.03</v>
      </c>
      <c r="AL16" s="26">
        <v>26.75</v>
      </c>
      <c r="AM16" s="26">
        <v>34.25</v>
      </c>
      <c r="AN16" s="26">
        <v>32.64</v>
      </c>
      <c r="AO16" s="26">
        <v>11.77</v>
      </c>
      <c r="AP16" s="26">
        <v>24.08</v>
      </c>
      <c r="AQ16" s="26">
        <v>5.35</v>
      </c>
      <c r="AR16" s="26">
        <v>29.96</v>
      </c>
      <c r="AS16" s="26">
        <v>37.99</v>
      </c>
      <c r="AT16" s="26">
        <v>45.48</v>
      </c>
      <c r="AU16" s="26">
        <v>92.03</v>
      </c>
      <c r="AV16" s="26">
        <v>14.98</v>
      </c>
      <c r="AW16" s="26">
        <v>25.15</v>
      </c>
      <c r="AX16" s="26">
        <v>147.15</v>
      </c>
      <c r="AY16" s="26">
        <v>0</v>
      </c>
      <c r="AZ16" s="26">
        <v>31.57</v>
      </c>
      <c r="BA16" s="26">
        <v>31.57</v>
      </c>
      <c r="BB16" s="26">
        <v>26.75</v>
      </c>
      <c r="BC16" s="26">
        <v>10.7</v>
      </c>
      <c r="BD16" s="26">
        <v>0</v>
      </c>
      <c r="BE16" s="26">
        <v>0</v>
      </c>
      <c r="BF16" s="26">
        <v>0</v>
      </c>
      <c r="BG16" s="26">
        <v>0</v>
      </c>
      <c r="BH16" s="26">
        <v>0</v>
      </c>
      <c r="BI16" s="26">
        <v>0</v>
      </c>
      <c r="BJ16" s="26">
        <v>0</v>
      </c>
      <c r="BK16" s="26">
        <v>0.22</v>
      </c>
      <c r="BL16" s="26">
        <v>0</v>
      </c>
      <c r="BM16" s="26">
        <v>0.14000000000000001</v>
      </c>
      <c r="BN16" s="26">
        <v>0.01</v>
      </c>
      <c r="BO16" s="26">
        <v>0.02</v>
      </c>
      <c r="BP16" s="26">
        <v>0</v>
      </c>
      <c r="BQ16" s="26">
        <v>0</v>
      </c>
      <c r="BR16" s="26">
        <v>0</v>
      </c>
      <c r="BS16" s="26">
        <v>0.84</v>
      </c>
      <c r="BT16" s="26">
        <v>0</v>
      </c>
      <c r="BU16" s="26">
        <v>0</v>
      </c>
      <c r="BV16" s="26">
        <v>2.08</v>
      </c>
      <c r="BW16" s="26">
        <v>0</v>
      </c>
      <c r="BX16" s="26">
        <v>0</v>
      </c>
      <c r="BY16" s="26">
        <v>0</v>
      </c>
      <c r="BZ16" s="26">
        <v>0</v>
      </c>
      <c r="CA16" s="26">
        <v>0</v>
      </c>
      <c r="CB16" s="26">
        <v>49.36</v>
      </c>
      <c r="CC16" s="27"/>
      <c r="CD16" s="27"/>
      <c r="CE16" s="26">
        <v>1.78</v>
      </c>
      <c r="CG16" s="26">
        <v>16.55</v>
      </c>
      <c r="CH16" s="26">
        <v>7.16</v>
      </c>
      <c r="CI16" s="26">
        <v>11.85</v>
      </c>
      <c r="CJ16" s="26">
        <v>487.6</v>
      </c>
      <c r="CK16" s="26">
        <v>116.75</v>
      </c>
      <c r="CL16" s="26">
        <v>302.18</v>
      </c>
      <c r="CM16" s="26">
        <v>8.9499999999999993</v>
      </c>
      <c r="CN16" s="26">
        <v>8.65</v>
      </c>
      <c r="CO16" s="26">
        <v>8.8000000000000007</v>
      </c>
      <c r="CP16" s="26">
        <v>1.8</v>
      </c>
      <c r="CQ16" s="26">
        <v>0.3</v>
      </c>
    </row>
    <row r="17" spans="1:95" s="26" customFormat="1" ht="19.5" customHeight="1" x14ac:dyDescent="0.25">
      <c r="A17" s="23" t="str">
        <f>"4/9"</f>
        <v>4/9</v>
      </c>
      <c r="B17" s="24" t="s">
        <v>105</v>
      </c>
      <c r="C17" s="25" t="str">
        <f>"200"</f>
        <v>200</v>
      </c>
      <c r="D17" s="25">
        <v>17.97</v>
      </c>
      <c r="E17" s="25">
        <v>14.81</v>
      </c>
      <c r="F17" s="25">
        <v>19.59</v>
      </c>
      <c r="G17" s="25">
        <v>7.11</v>
      </c>
      <c r="H17" s="25">
        <v>37.57</v>
      </c>
      <c r="I17" s="25">
        <v>397.80718000000002</v>
      </c>
      <c r="J17" s="25">
        <v>5.24</v>
      </c>
      <c r="K17" s="25">
        <v>5.85</v>
      </c>
      <c r="L17" s="25">
        <v>0</v>
      </c>
      <c r="M17" s="25">
        <v>0</v>
      </c>
      <c r="N17" s="25">
        <v>1.79</v>
      </c>
      <c r="O17" s="25">
        <v>33.86</v>
      </c>
      <c r="P17" s="25">
        <v>1.93</v>
      </c>
      <c r="Q17" s="25">
        <v>0</v>
      </c>
      <c r="R17" s="25">
        <v>0</v>
      </c>
      <c r="S17" s="25">
        <v>0.05</v>
      </c>
      <c r="T17" s="25">
        <v>1.65</v>
      </c>
      <c r="U17" s="25">
        <v>135.81</v>
      </c>
      <c r="V17" s="25">
        <v>142.76</v>
      </c>
      <c r="W17" s="25">
        <v>20.329999999999998</v>
      </c>
      <c r="X17" s="25">
        <v>33.75</v>
      </c>
      <c r="Y17" s="25">
        <v>161.36000000000001</v>
      </c>
      <c r="Z17" s="25">
        <v>1.66</v>
      </c>
      <c r="AA17" s="25">
        <v>31.64</v>
      </c>
      <c r="AB17" s="25">
        <v>1329.04</v>
      </c>
      <c r="AC17" s="25">
        <v>285.08999999999997</v>
      </c>
      <c r="AD17" s="25">
        <v>4.66</v>
      </c>
      <c r="AE17" s="25">
        <v>0.06</v>
      </c>
      <c r="AF17" s="25">
        <v>0.1</v>
      </c>
      <c r="AG17" s="25">
        <v>6.26</v>
      </c>
      <c r="AH17" s="25">
        <v>13</v>
      </c>
      <c r="AI17" s="25">
        <v>0.92</v>
      </c>
      <c r="AJ17" s="26">
        <v>0</v>
      </c>
      <c r="AK17" s="26">
        <v>893.18</v>
      </c>
      <c r="AL17" s="26">
        <v>705.1</v>
      </c>
      <c r="AM17" s="26">
        <v>1412.07</v>
      </c>
      <c r="AN17" s="26">
        <v>1398.64</v>
      </c>
      <c r="AO17" s="26">
        <v>450.91</v>
      </c>
      <c r="AP17" s="26">
        <v>799.02</v>
      </c>
      <c r="AQ17" s="26">
        <v>280.94</v>
      </c>
      <c r="AR17" s="26">
        <v>762.9</v>
      </c>
      <c r="AS17" s="26">
        <v>1106.51</v>
      </c>
      <c r="AT17" s="26">
        <v>1213.71</v>
      </c>
      <c r="AU17" s="26">
        <v>1565.86</v>
      </c>
      <c r="AV17" s="26">
        <v>467.8</v>
      </c>
      <c r="AW17" s="26">
        <v>1254.3900000000001</v>
      </c>
      <c r="AX17" s="26">
        <v>2624.3</v>
      </c>
      <c r="AY17" s="26">
        <v>122.85</v>
      </c>
      <c r="AZ17" s="26">
        <v>854.31</v>
      </c>
      <c r="BA17" s="26">
        <v>839.96</v>
      </c>
      <c r="BB17" s="26">
        <v>644.41</v>
      </c>
      <c r="BC17" s="26">
        <v>240.65</v>
      </c>
      <c r="BD17" s="26">
        <v>0</v>
      </c>
      <c r="BE17" s="26">
        <v>0</v>
      </c>
      <c r="BF17" s="26">
        <v>0</v>
      </c>
      <c r="BG17" s="26">
        <v>0</v>
      </c>
      <c r="BH17" s="26">
        <v>0</v>
      </c>
      <c r="BI17" s="26">
        <v>0</v>
      </c>
      <c r="BJ17" s="26">
        <v>0</v>
      </c>
      <c r="BK17" s="26">
        <v>0.48</v>
      </c>
      <c r="BL17" s="26">
        <v>0</v>
      </c>
      <c r="BM17" s="26">
        <v>0.28999999999999998</v>
      </c>
      <c r="BN17" s="26">
        <v>0.02</v>
      </c>
      <c r="BO17" s="26">
        <v>0.05</v>
      </c>
      <c r="BP17" s="26">
        <v>0</v>
      </c>
      <c r="BQ17" s="26">
        <v>0</v>
      </c>
      <c r="BR17" s="26">
        <v>0</v>
      </c>
      <c r="BS17" s="26">
        <v>1.71</v>
      </c>
      <c r="BT17" s="26">
        <v>0</v>
      </c>
      <c r="BU17" s="26">
        <v>0</v>
      </c>
      <c r="BV17" s="26">
        <v>4.05</v>
      </c>
      <c r="BW17" s="26">
        <v>0</v>
      </c>
      <c r="BX17" s="26">
        <v>0</v>
      </c>
      <c r="BY17" s="26">
        <v>0</v>
      </c>
      <c r="BZ17" s="26">
        <v>0</v>
      </c>
      <c r="CA17" s="26">
        <v>0</v>
      </c>
      <c r="CB17" s="26">
        <v>176.52</v>
      </c>
      <c r="CC17" s="27"/>
      <c r="CD17" s="27"/>
      <c r="CE17" s="26">
        <v>253.15</v>
      </c>
      <c r="CG17" s="26">
        <v>24.4</v>
      </c>
      <c r="CH17" s="26">
        <v>12.33</v>
      </c>
      <c r="CI17" s="26">
        <v>18.36</v>
      </c>
      <c r="CJ17" s="26">
        <v>4775.33</v>
      </c>
      <c r="CK17" s="26">
        <v>2747.81</v>
      </c>
      <c r="CL17" s="26">
        <v>3761.57</v>
      </c>
      <c r="CM17" s="26">
        <v>24.79</v>
      </c>
      <c r="CN17" s="26">
        <v>15.75</v>
      </c>
      <c r="CO17" s="26">
        <v>20.27</v>
      </c>
      <c r="CP17" s="26">
        <v>0</v>
      </c>
      <c r="CQ17" s="26">
        <v>0.4</v>
      </c>
    </row>
    <row r="18" spans="1:95" s="15" customFormat="1" x14ac:dyDescent="0.25">
      <c r="A18" s="19" t="str">
        <f>"-"</f>
        <v>-</v>
      </c>
      <c r="B18" s="20" t="s">
        <v>106</v>
      </c>
      <c r="C18" s="21" t="str">
        <f>"100"</f>
        <v>100</v>
      </c>
      <c r="D18" s="21">
        <v>0.4</v>
      </c>
      <c r="E18" s="21">
        <v>0</v>
      </c>
      <c r="F18" s="21">
        <v>0.4</v>
      </c>
      <c r="G18" s="21">
        <v>0.4</v>
      </c>
      <c r="H18" s="21">
        <v>11.6</v>
      </c>
      <c r="I18" s="21">
        <v>48.68</v>
      </c>
      <c r="J18" s="21">
        <v>0.1</v>
      </c>
      <c r="K18" s="21">
        <v>0</v>
      </c>
      <c r="L18" s="21">
        <v>0</v>
      </c>
      <c r="M18" s="21">
        <v>0</v>
      </c>
      <c r="N18" s="21">
        <v>9</v>
      </c>
      <c r="O18" s="21">
        <v>0.8</v>
      </c>
      <c r="P18" s="21">
        <v>1.8</v>
      </c>
      <c r="Q18" s="21">
        <v>0</v>
      </c>
      <c r="R18" s="21">
        <v>0</v>
      </c>
      <c r="S18" s="21">
        <v>0.8</v>
      </c>
      <c r="T18" s="21">
        <v>0.5</v>
      </c>
      <c r="U18" s="21">
        <v>26</v>
      </c>
      <c r="V18" s="21">
        <v>278</v>
      </c>
      <c r="W18" s="21">
        <v>16</v>
      </c>
      <c r="X18" s="21">
        <v>9</v>
      </c>
      <c r="Y18" s="21">
        <v>11</v>
      </c>
      <c r="Z18" s="21">
        <v>2.2000000000000002</v>
      </c>
      <c r="AA18" s="21">
        <v>0</v>
      </c>
      <c r="AB18" s="21">
        <v>30</v>
      </c>
      <c r="AC18" s="21">
        <v>5</v>
      </c>
      <c r="AD18" s="21">
        <v>0.2</v>
      </c>
      <c r="AE18" s="21">
        <v>0.03</v>
      </c>
      <c r="AF18" s="21">
        <v>0.02</v>
      </c>
      <c r="AG18" s="21">
        <v>0.3</v>
      </c>
      <c r="AH18" s="21">
        <v>0.4</v>
      </c>
      <c r="AI18" s="21">
        <v>10</v>
      </c>
      <c r="AJ18" s="15">
        <v>0</v>
      </c>
      <c r="AK18" s="15">
        <v>12</v>
      </c>
      <c r="AL18" s="15">
        <v>13</v>
      </c>
      <c r="AM18" s="15">
        <v>19</v>
      </c>
      <c r="AN18" s="15">
        <v>18</v>
      </c>
      <c r="AO18" s="15">
        <v>3</v>
      </c>
      <c r="AP18" s="15">
        <v>11</v>
      </c>
      <c r="AQ18" s="15">
        <v>3</v>
      </c>
      <c r="AR18" s="15">
        <v>9</v>
      </c>
      <c r="AS18" s="15">
        <v>17</v>
      </c>
      <c r="AT18" s="15">
        <v>10</v>
      </c>
      <c r="AU18" s="15">
        <v>78</v>
      </c>
      <c r="AV18" s="15">
        <v>7</v>
      </c>
      <c r="AW18" s="15">
        <v>14</v>
      </c>
      <c r="AX18" s="15">
        <v>42</v>
      </c>
      <c r="AY18" s="15">
        <v>0</v>
      </c>
      <c r="AZ18" s="15">
        <v>13</v>
      </c>
      <c r="BA18" s="15">
        <v>16</v>
      </c>
      <c r="BB18" s="15">
        <v>6</v>
      </c>
      <c r="BC18" s="15">
        <v>5</v>
      </c>
      <c r="BD18" s="15">
        <v>0</v>
      </c>
      <c r="BE18" s="15">
        <v>0</v>
      </c>
      <c r="BF18" s="15">
        <v>0</v>
      </c>
      <c r="BG18" s="15">
        <v>0</v>
      </c>
      <c r="BH18" s="15">
        <v>0</v>
      </c>
      <c r="BI18" s="15">
        <v>0</v>
      </c>
      <c r="BJ18" s="15">
        <v>0</v>
      </c>
      <c r="BK18" s="15">
        <v>0</v>
      </c>
      <c r="BL18" s="15">
        <v>0</v>
      </c>
      <c r="BM18" s="15">
        <v>0</v>
      </c>
      <c r="BN18" s="15">
        <v>0</v>
      </c>
      <c r="BO18" s="15">
        <v>0</v>
      </c>
      <c r="BP18" s="15">
        <v>0</v>
      </c>
      <c r="BQ18" s="15">
        <v>0</v>
      </c>
      <c r="BR18" s="15">
        <v>0</v>
      </c>
      <c r="BS18" s="15">
        <v>0</v>
      </c>
      <c r="BT18" s="15">
        <v>0</v>
      </c>
      <c r="BU18" s="15">
        <v>0</v>
      </c>
      <c r="BV18" s="15">
        <v>0</v>
      </c>
      <c r="BW18" s="15">
        <v>0</v>
      </c>
      <c r="BX18" s="15">
        <v>0</v>
      </c>
      <c r="BY18" s="15">
        <v>0</v>
      </c>
      <c r="BZ18" s="15">
        <v>0</v>
      </c>
      <c r="CA18" s="15">
        <v>0</v>
      </c>
      <c r="CB18" s="15">
        <v>86.3</v>
      </c>
      <c r="CC18" s="22"/>
      <c r="CD18" s="22"/>
      <c r="CE18" s="15">
        <v>5</v>
      </c>
      <c r="CG18" s="15">
        <v>2</v>
      </c>
      <c r="CH18" s="15">
        <v>2</v>
      </c>
      <c r="CI18" s="15">
        <v>2</v>
      </c>
      <c r="CJ18" s="15">
        <v>150</v>
      </c>
      <c r="CK18" s="15">
        <v>150</v>
      </c>
      <c r="CL18" s="15">
        <v>150</v>
      </c>
      <c r="CM18" s="15">
        <v>46.8</v>
      </c>
      <c r="CN18" s="15">
        <v>46.8</v>
      </c>
      <c r="CO18" s="15">
        <v>46.8</v>
      </c>
      <c r="CP18" s="15">
        <v>0</v>
      </c>
      <c r="CQ18" s="15">
        <v>0</v>
      </c>
    </row>
    <row r="19" spans="1:95" s="16" customFormat="1" x14ac:dyDescent="0.25">
      <c r="A19" s="28"/>
      <c r="B19" s="29" t="s">
        <v>145</v>
      </c>
      <c r="C19" s="30">
        <v>620</v>
      </c>
      <c r="D19" s="30">
        <v>23.5</v>
      </c>
      <c r="E19" s="30">
        <v>14.81</v>
      </c>
      <c r="F19" s="30">
        <v>24.17</v>
      </c>
      <c r="G19" s="30">
        <v>11.7</v>
      </c>
      <c r="H19" s="30">
        <v>91.02</v>
      </c>
      <c r="I19" s="30">
        <v>665.37</v>
      </c>
      <c r="J19" s="30">
        <v>5.85</v>
      </c>
      <c r="K19" s="30">
        <v>8.19</v>
      </c>
      <c r="L19" s="30">
        <v>0</v>
      </c>
      <c r="M19" s="30">
        <v>0</v>
      </c>
      <c r="N19" s="30">
        <v>25.52</v>
      </c>
      <c r="O19" s="30">
        <v>58.05</v>
      </c>
      <c r="P19" s="30">
        <v>7.45</v>
      </c>
      <c r="Q19" s="30">
        <v>0</v>
      </c>
      <c r="R19" s="30">
        <v>0</v>
      </c>
      <c r="S19" s="30">
        <v>1.31</v>
      </c>
      <c r="T19" s="30">
        <v>4.17</v>
      </c>
      <c r="U19" s="30">
        <v>465.69</v>
      </c>
      <c r="V19" s="30">
        <v>655.16</v>
      </c>
      <c r="W19" s="30">
        <v>73.94</v>
      </c>
      <c r="X19" s="30">
        <v>65.48</v>
      </c>
      <c r="Y19" s="30">
        <v>236.64</v>
      </c>
      <c r="Z19" s="30">
        <v>5.39</v>
      </c>
      <c r="AA19" s="30">
        <v>31.64</v>
      </c>
      <c r="AB19" s="30">
        <v>1371.24</v>
      </c>
      <c r="AC19" s="30">
        <v>292.02999999999997</v>
      </c>
      <c r="AD19" s="30">
        <v>6.92</v>
      </c>
      <c r="AE19" s="30">
        <v>0.16</v>
      </c>
      <c r="AF19" s="30">
        <v>0.16</v>
      </c>
      <c r="AG19" s="30">
        <v>7.15</v>
      </c>
      <c r="AH19" s="30">
        <v>14.49</v>
      </c>
      <c r="AI19" s="30">
        <v>35</v>
      </c>
      <c r="AJ19" s="16">
        <v>0</v>
      </c>
      <c r="AK19" s="16">
        <v>1128.5999999999999</v>
      </c>
      <c r="AL19" s="16">
        <v>918.96</v>
      </c>
      <c r="AM19" s="16">
        <v>1746.1</v>
      </c>
      <c r="AN19" s="16">
        <v>1566.82</v>
      </c>
      <c r="AO19" s="16">
        <v>523.6</v>
      </c>
      <c r="AP19" s="16">
        <v>953.53</v>
      </c>
      <c r="AQ19" s="16">
        <v>336</v>
      </c>
      <c r="AR19" s="16">
        <v>1021.74</v>
      </c>
      <c r="AS19" s="16">
        <v>1317.94</v>
      </c>
      <c r="AT19" s="16">
        <v>1450.45</v>
      </c>
      <c r="AU19" s="16">
        <v>1952.61</v>
      </c>
      <c r="AV19" s="16">
        <v>567.70000000000005</v>
      </c>
      <c r="AW19" s="16">
        <v>1458.58</v>
      </c>
      <c r="AX19" s="16">
        <v>3883.54</v>
      </c>
      <c r="AY19" s="16">
        <v>122.85</v>
      </c>
      <c r="AZ19" s="16">
        <v>1252.95</v>
      </c>
      <c r="BA19" s="16">
        <v>1060.18</v>
      </c>
      <c r="BB19" s="16">
        <v>787.8</v>
      </c>
      <c r="BC19" s="16">
        <v>340.24</v>
      </c>
      <c r="BD19" s="16">
        <v>0</v>
      </c>
      <c r="BE19" s="16">
        <v>0</v>
      </c>
      <c r="BF19" s="16">
        <v>0</v>
      </c>
      <c r="BG19" s="16">
        <v>0</v>
      </c>
      <c r="BH19" s="16">
        <v>0</v>
      </c>
      <c r="BI19" s="16">
        <v>0</v>
      </c>
      <c r="BJ19" s="16">
        <v>0</v>
      </c>
      <c r="BK19" s="16">
        <v>0.77</v>
      </c>
      <c r="BL19" s="16">
        <v>0</v>
      </c>
      <c r="BM19" s="16">
        <v>0.44</v>
      </c>
      <c r="BN19" s="16">
        <v>0.04</v>
      </c>
      <c r="BO19" s="16">
        <v>7.0000000000000007E-2</v>
      </c>
      <c r="BP19" s="16">
        <v>0</v>
      </c>
      <c r="BQ19" s="16">
        <v>0</v>
      </c>
      <c r="BR19" s="16">
        <v>0.01</v>
      </c>
      <c r="BS19" s="16">
        <v>2.6</v>
      </c>
      <c r="BT19" s="16">
        <v>0</v>
      </c>
      <c r="BU19" s="16">
        <v>0</v>
      </c>
      <c r="BV19" s="16">
        <v>6.36</v>
      </c>
      <c r="BW19" s="16">
        <v>0.03</v>
      </c>
      <c r="BX19" s="16">
        <v>0</v>
      </c>
      <c r="BY19" s="16">
        <v>0</v>
      </c>
      <c r="BZ19" s="16">
        <v>0</v>
      </c>
      <c r="CA19" s="16">
        <v>0</v>
      </c>
      <c r="CB19" s="16">
        <v>538.11</v>
      </c>
      <c r="CC19" s="13"/>
      <c r="CD19" s="13" t="e">
        <f>$I$19/#REF!*100</f>
        <v>#REF!</v>
      </c>
      <c r="CE19" s="16">
        <v>260.18</v>
      </c>
      <c r="CG19" s="16">
        <v>51.71</v>
      </c>
      <c r="CH19" s="16">
        <v>30.26</v>
      </c>
      <c r="CI19" s="16">
        <v>40.99</v>
      </c>
      <c r="CJ19" s="16">
        <v>7369.43</v>
      </c>
      <c r="CK19" s="16">
        <v>3765.76</v>
      </c>
      <c r="CL19" s="16">
        <v>5567.6</v>
      </c>
      <c r="CM19" s="16">
        <v>134.58000000000001</v>
      </c>
      <c r="CN19" s="16">
        <v>107.44</v>
      </c>
      <c r="CO19" s="16">
        <v>121.01</v>
      </c>
      <c r="CP19" s="16">
        <v>11.8</v>
      </c>
      <c r="CQ19" s="16">
        <v>0.7</v>
      </c>
    </row>
    <row r="21" spans="1:95" x14ac:dyDescent="0.25">
      <c r="B21" s="35" t="s">
        <v>137</v>
      </c>
    </row>
    <row r="22" spans="1:95" x14ac:dyDescent="0.25">
      <c r="B22" s="17" t="s">
        <v>144</v>
      </c>
    </row>
    <row r="23" spans="1:95" s="26" customFormat="1" x14ac:dyDescent="0.25">
      <c r="A23" s="23" t="str">
        <f>"-"</f>
        <v>-</v>
      </c>
      <c r="B23" s="24" t="s">
        <v>101</v>
      </c>
      <c r="C23" s="25" t="str">
        <f>"30"</f>
        <v>30</v>
      </c>
      <c r="D23" s="25">
        <v>1.98</v>
      </c>
      <c r="E23" s="25">
        <v>0</v>
      </c>
      <c r="F23" s="25">
        <v>0.2</v>
      </c>
      <c r="G23" s="25">
        <v>0.2</v>
      </c>
      <c r="H23" s="25">
        <v>14.07</v>
      </c>
      <c r="I23" s="25">
        <v>67.170299999999997</v>
      </c>
      <c r="J23" s="25">
        <v>0</v>
      </c>
      <c r="K23" s="25">
        <v>0</v>
      </c>
      <c r="L23" s="25">
        <v>0</v>
      </c>
      <c r="M23" s="25">
        <v>0</v>
      </c>
      <c r="N23" s="25">
        <v>0.33</v>
      </c>
      <c r="O23" s="25">
        <v>13.68</v>
      </c>
      <c r="P23" s="25">
        <v>0.06</v>
      </c>
      <c r="Q23" s="25">
        <v>0</v>
      </c>
      <c r="R23" s="25">
        <v>0</v>
      </c>
      <c r="S23" s="25">
        <v>0</v>
      </c>
      <c r="T23" s="25">
        <v>0.54</v>
      </c>
      <c r="U23" s="25">
        <v>0</v>
      </c>
      <c r="V23" s="25">
        <v>0</v>
      </c>
      <c r="W23" s="25">
        <v>0</v>
      </c>
      <c r="X23" s="25">
        <v>0</v>
      </c>
      <c r="Y23" s="25">
        <v>0</v>
      </c>
      <c r="Z23" s="25">
        <v>0</v>
      </c>
      <c r="AA23" s="25">
        <v>0</v>
      </c>
      <c r="AB23" s="25">
        <v>0</v>
      </c>
      <c r="AC23" s="25">
        <v>0</v>
      </c>
      <c r="AD23" s="25">
        <v>0</v>
      </c>
      <c r="AE23" s="25">
        <v>0</v>
      </c>
      <c r="AF23" s="25">
        <v>0</v>
      </c>
      <c r="AG23" s="25">
        <v>0</v>
      </c>
      <c r="AH23" s="25">
        <v>0</v>
      </c>
      <c r="AI23" s="25">
        <v>0</v>
      </c>
      <c r="AJ23" s="26">
        <v>0</v>
      </c>
      <c r="AK23" s="26">
        <v>95.79</v>
      </c>
      <c r="AL23" s="26">
        <v>99.7</v>
      </c>
      <c r="AM23" s="26">
        <v>152.69</v>
      </c>
      <c r="AN23" s="26">
        <v>50.63</v>
      </c>
      <c r="AO23" s="26">
        <v>30.02</v>
      </c>
      <c r="AP23" s="26">
        <v>60.03</v>
      </c>
      <c r="AQ23" s="26">
        <v>22.71</v>
      </c>
      <c r="AR23" s="26">
        <v>108.58</v>
      </c>
      <c r="AS23" s="26">
        <v>67.34</v>
      </c>
      <c r="AT23" s="26">
        <v>93.96</v>
      </c>
      <c r="AU23" s="26">
        <v>77.52</v>
      </c>
      <c r="AV23" s="26">
        <v>40.72</v>
      </c>
      <c r="AW23" s="26">
        <v>72.040000000000006</v>
      </c>
      <c r="AX23" s="26">
        <v>602.39</v>
      </c>
      <c r="AY23" s="26">
        <v>0</v>
      </c>
      <c r="AZ23" s="26">
        <v>196.27</v>
      </c>
      <c r="BA23" s="26">
        <v>85.35</v>
      </c>
      <c r="BB23" s="26">
        <v>56.64</v>
      </c>
      <c r="BC23" s="26">
        <v>44.89</v>
      </c>
      <c r="BD23" s="26">
        <v>0</v>
      </c>
      <c r="BE23" s="26">
        <v>0</v>
      </c>
      <c r="BF23" s="26">
        <v>0</v>
      </c>
      <c r="BG23" s="26">
        <v>0</v>
      </c>
      <c r="BH23" s="26">
        <v>0</v>
      </c>
      <c r="BI23" s="26">
        <v>0</v>
      </c>
      <c r="BJ23" s="26">
        <v>0</v>
      </c>
      <c r="BK23" s="26">
        <v>0.02</v>
      </c>
      <c r="BL23" s="26">
        <v>0</v>
      </c>
      <c r="BM23" s="26">
        <v>0</v>
      </c>
      <c r="BN23" s="26">
        <v>0</v>
      </c>
      <c r="BO23" s="26">
        <v>0</v>
      </c>
      <c r="BP23" s="26">
        <v>0</v>
      </c>
      <c r="BQ23" s="26">
        <v>0</v>
      </c>
      <c r="BR23" s="26">
        <v>0</v>
      </c>
      <c r="BS23" s="26">
        <v>0.02</v>
      </c>
      <c r="BT23" s="26">
        <v>0</v>
      </c>
      <c r="BU23" s="26">
        <v>0</v>
      </c>
      <c r="BV23" s="26">
        <v>0.08</v>
      </c>
      <c r="BW23" s="26">
        <v>0</v>
      </c>
      <c r="BX23" s="26">
        <v>0</v>
      </c>
      <c r="BY23" s="26">
        <v>0</v>
      </c>
      <c r="BZ23" s="26">
        <v>0</v>
      </c>
      <c r="CA23" s="26">
        <v>0</v>
      </c>
      <c r="CB23" s="26">
        <v>11.73</v>
      </c>
      <c r="CC23" s="27"/>
      <c r="CD23" s="27"/>
      <c r="CE23" s="26">
        <v>0</v>
      </c>
      <c r="CG23" s="26">
        <v>0</v>
      </c>
      <c r="CH23" s="26">
        <v>0</v>
      </c>
      <c r="CI23" s="26">
        <v>0</v>
      </c>
      <c r="CJ23" s="26">
        <v>950</v>
      </c>
      <c r="CK23" s="26">
        <v>366</v>
      </c>
      <c r="CL23" s="26">
        <v>658</v>
      </c>
      <c r="CM23" s="26">
        <v>7.6</v>
      </c>
      <c r="CN23" s="26">
        <v>7.6</v>
      </c>
      <c r="CO23" s="26">
        <v>7.6</v>
      </c>
      <c r="CP23" s="26">
        <v>0</v>
      </c>
      <c r="CQ23" s="26">
        <v>0</v>
      </c>
    </row>
    <row r="24" spans="1:95" s="26" customFormat="1" x14ac:dyDescent="0.25">
      <c r="A24" s="23" t="str">
        <f>"-"</f>
        <v>-</v>
      </c>
      <c r="B24" s="24" t="s">
        <v>102</v>
      </c>
      <c r="C24" s="25" t="str">
        <f>"30"</f>
        <v>30</v>
      </c>
      <c r="D24" s="25">
        <v>1.98</v>
      </c>
      <c r="E24" s="25">
        <v>0</v>
      </c>
      <c r="F24" s="25">
        <v>0.36</v>
      </c>
      <c r="G24" s="25">
        <v>0.36</v>
      </c>
      <c r="H24" s="25">
        <v>12.51</v>
      </c>
      <c r="I24" s="25">
        <v>58.013999999999996</v>
      </c>
      <c r="J24" s="25">
        <v>0.06</v>
      </c>
      <c r="K24" s="25">
        <v>0</v>
      </c>
      <c r="L24" s="25">
        <v>0</v>
      </c>
      <c r="M24" s="25">
        <v>0</v>
      </c>
      <c r="N24" s="25">
        <v>0.36</v>
      </c>
      <c r="O24" s="25">
        <v>9.66</v>
      </c>
      <c r="P24" s="25">
        <v>2.4900000000000002</v>
      </c>
      <c r="Q24" s="25">
        <v>0</v>
      </c>
      <c r="R24" s="25">
        <v>0</v>
      </c>
      <c r="S24" s="25">
        <v>0.3</v>
      </c>
      <c r="T24" s="25">
        <v>0.75</v>
      </c>
      <c r="U24" s="25">
        <v>183</v>
      </c>
      <c r="V24" s="25">
        <v>73.5</v>
      </c>
      <c r="W24" s="25">
        <v>10.5</v>
      </c>
      <c r="X24" s="25">
        <v>14.1</v>
      </c>
      <c r="Y24" s="25">
        <v>47.4</v>
      </c>
      <c r="Z24" s="25">
        <v>1.17</v>
      </c>
      <c r="AA24" s="25">
        <v>0</v>
      </c>
      <c r="AB24" s="25">
        <v>1.5</v>
      </c>
      <c r="AC24" s="25">
        <v>0.3</v>
      </c>
      <c r="AD24" s="25">
        <v>0.42</v>
      </c>
      <c r="AE24" s="25">
        <v>0.05</v>
      </c>
      <c r="AF24" s="25">
        <v>0.02</v>
      </c>
      <c r="AG24" s="25">
        <v>0.21</v>
      </c>
      <c r="AH24" s="25">
        <v>0.6</v>
      </c>
      <c r="AI24" s="25">
        <v>0</v>
      </c>
      <c r="AJ24" s="26">
        <v>0</v>
      </c>
      <c r="AK24" s="26">
        <v>96.6</v>
      </c>
      <c r="AL24" s="26">
        <v>74.400000000000006</v>
      </c>
      <c r="AM24" s="26">
        <v>128.1</v>
      </c>
      <c r="AN24" s="26">
        <v>66.900000000000006</v>
      </c>
      <c r="AO24" s="26">
        <v>27.9</v>
      </c>
      <c r="AP24" s="26">
        <v>59.4</v>
      </c>
      <c r="AQ24" s="26">
        <v>24</v>
      </c>
      <c r="AR24" s="26">
        <v>111.3</v>
      </c>
      <c r="AS24" s="26">
        <v>89.1</v>
      </c>
      <c r="AT24" s="26">
        <v>87.3</v>
      </c>
      <c r="AU24" s="26">
        <v>139.19999999999999</v>
      </c>
      <c r="AV24" s="26">
        <v>37.200000000000003</v>
      </c>
      <c r="AW24" s="26">
        <v>93</v>
      </c>
      <c r="AX24" s="26">
        <v>467.7</v>
      </c>
      <c r="AY24" s="26">
        <v>0</v>
      </c>
      <c r="AZ24" s="26">
        <v>157.80000000000001</v>
      </c>
      <c r="BA24" s="26">
        <v>87.3</v>
      </c>
      <c r="BB24" s="26">
        <v>54</v>
      </c>
      <c r="BC24" s="26">
        <v>39</v>
      </c>
      <c r="BD24" s="26">
        <v>0</v>
      </c>
      <c r="BE24" s="26">
        <v>0</v>
      </c>
      <c r="BF24" s="26">
        <v>0</v>
      </c>
      <c r="BG24" s="26">
        <v>0</v>
      </c>
      <c r="BH24" s="26">
        <v>0</v>
      </c>
      <c r="BI24" s="26">
        <v>0</v>
      </c>
      <c r="BJ24" s="26">
        <v>0</v>
      </c>
      <c r="BK24" s="26">
        <v>0.04</v>
      </c>
      <c r="BL24" s="26">
        <v>0</v>
      </c>
      <c r="BM24" s="26">
        <v>0</v>
      </c>
      <c r="BN24" s="26">
        <v>0.01</v>
      </c>
      <c r="BO24" s="26">
        <v>0</v>
      </c>
      <c r="BP24" s="26">
        <v>0</v>
      </c>
      <c r="BQ24" s="26">
        <v>0</v>
      </c>
      <c r="BR24" s="26">
        <v>0</v>
      </c>
      <c r="BS24" s="26">
        <v>0.03</v>
      </c>
      <c r="BT24" s="26">
        <v>0</v>
      </c>
      <c r="BU24" s="26">
        <v>0</v>
      </c>
      <c r="BV24" s="26">
        <v>0.14000000000000001</v>
      </c>
      <c r="BW24" s="26">
        <v>0.02</v>
      </c>
      <c r="BX24" s="26">
        <v>0</v>
      </c>
      <c r="BY24" s="26">
        <v>0</v>
      </c>
      <c r="BZ24" s="26">
        <v>0</v>
      </c>
      <c r="CA24" s="26">
        <v>0</v>
      </c>
      <c r="CB24" s="26">
        <v>14.1</v>
      </c>
      <c r="CC24" s="27"/>
      <c r="CD24" s="27"/>
      <c r="CE24" s="26">
        <v>0.25</v>
      </c>
      <c r="CG24" s="26">
        <v>2</v>
      </c>
      <c r="CH24" s="26">
        <v>2</v>
      </c>
      <c r="CI24" s="26">
        <v>2</v>
      </c>
      <c r="CJ24" s="26">
        <v>380</v>
      </c>
      <c r="CK24" s="26">
        <v>146.4</v>
      </c>
      <c r="CL24" s="26">
        <v>263.2</v>
      </c>
      <c r="CM24" s="26">
        <v>3.8</v>
      </c>
      <c r="CN24" s="26">
        <v>3.16</v>
      </c>
      <c r="CO24" s="26">
        <v>3.48</v>
      </c>
      <c r="CP24" s="26">
        <v>0</v>
      </c>
      <c r="CQ24" s="26">
        <v>0</v>
      </c>
    </row>
    <row r="25" spans="1:95" s="26" customFormat="1" x14ac:dyDescent="0.25">
      <c r="A25" s="23" t="str">
        <f>"31/10"</f>
        <v>31/10</v>
      </c>
      <c r="B25" s="24" t="s">
        <v>107</v>
      </c>
      <c r="C25" s="25" t="str">
        <f>"200"</f>
        <v>200</v>
      </c>
      <c r="D25" s="25">
        <v>1.62</v>
      </c>
      <c r="E25" s="25">
        <v>1.42</v>
      </c>
      <c r="F25" s="25">
        <v>1.27</v>
      </c>
      <c r="G25" s="25">
        <v>0.05</v>
      </c>
      <c r="H25" s="25">
        <v>12.28</v>
      </c>
      <c r="I25" s="25">
        <v>64.553899999999999</v>
      </c>
      <c r="J25" s="25">
        <v>0.85</v>
      </c>
      <c r="K25" s="25">
        <v>0</v>
      </c>
      <c r="L25" s="25">
        <v>0</v>
      </c>
      <c r="M25" s="25">
        <v>0</v>
      </c>
      <c r="N25" s="25">
        <v>12.17</v>
      </c>
      <c r="O25" s="25">
        <v>0</v>
      </c>
      <c r="P25" s="25">
        <v>0.1</v>
      </c>
      <c r="Q25" s="25">
        <v>0</v>
      </c>
      <c r="R25" s="25">
        <v>0</v>
      </c>
      <c r="S25" s="25">
        <v>0.05</v>
      </c>
      <c r="T25" s="25">
        <v>0.42</v>
      </c>
      <c r="U25" s="25">
        <v>24.85</v>
      </c>
      <c r="V25" s="25">
        <v>72.569999999999993</v>
      </c>
      <c r="W25" s="25">
        <v>58.49</v>
      </c>
      <c r="X25" s="25">
        <v>6.65</v>
      </c>
      <c r="Y25" s="25">
        <v>41.85</v>
      </c>
      <c r="Z25" s="25">
        <v>0.08</v>
      </c>
      <c r="AA25" s="25">
        <v>10</v>
      </c>
      <c r="AB25" s="25">
        <v>4.5</v>
      </c>
      <c r="AC25" s="25">
        <v>11</v>
      </c>
      <c r="AD25" s="25">
        <v>0</v>
      </c>
      <c r="AE25" s="25">
        <v>0.02</v>
      </c>
      <c r="AF25" s="25">
        <v>7.0000000000000007E-2</v>
      </c>
      <c r="AG25" s="25">
        <v>0.04</v>
      </c>
      <c r="AH25" s="25">
        <v>0.4</v>
      </c>
      <c r="AI25" s="25">
        <v>0.26</v>
      </c>
      <c r="AJ25" s="26">
        <v>0</v>
      </c>
      <c r="AK25" s="26">
        <v>0</v>
      </c>
      <c r="AL25" s="26">
        <v>0</v>
      </c>
      <c r="AM25" s="26">
        <v>0</v>
      </c>
      <c r="AN25" s="26">
        <v>0</v>
      </c>
      <c r="AO25" s="26">
        <v>0</v>
      </c>
      <c r="AP25" s="26">
        <v>0</v>
      </c>
      <c r="AQ25" s="26">
        <v>0</v>
      </c>
      <c r="AR25" s="26">
        <v>0</v>
      </c>
      <c r="AS25" s="26">
        <v>0</v>
      </c>
      <c r="AT25" s="26">
        <v>0</v>
      </c>
      <c r="AU25" s="26">
        <v>0</v>
      </c>
      <c r="AV25" s="26">
        <v>0</v>
      </c>
      <c r="AW25" s="26">
        <v>0</v>
      </c>
      <c r="AX25" s="26">
        <v>0</v>
      </c>
      <c r="AY25" s="26">
        <v>0</v>
      </c>
      <c r="AZ25" s="26">
        <v>0</v>
      </c>
      <c r="BA25" s="26">
        <v>0</v>
      </c>
      <c r="BB25" s="26">
        <v>0</v>
      </c>
      <c r="BC25" s="26">
        <v>0</v>
      </c>
      <c r="BD25" s="26">
        <v>0</v>
      </c>
      <c r="BE25" s="26">
        <v>0</v>
      </c>
      <c r="BF25" s="26">
        <v>0</v>
      </c>
      <c r="BG25" s="26">
        <v>0</v>
      </c>
      <c r="BH25" s="26">
        <v>0</v>
      </c>
      <c r="BI25" s="26">
        <v>0</v>
      </c>
      <c r="BJ25" s="26">
        <v>0</v>
      </c>
      <c r="BK25" s="26">
        <v>0</v>
      </c>
      <c r="BL25" s="26">
        <v>0</v>
      </c>
      <c r="BM25" s="26">
        <v>0</v>
      </c>
      <c r="BN25" s="26">
        <v>0</v>
      </c>
      <c r="BO25" s="26">
        <v>0</v>
      </c>
      <c r="BP25" s="26">
        <v>0</v>
      </c>
      <c r="BQ25" s="26">
        <v>0</v>
      </c>
      <c r="BR25" s="26">
        <v>0</v>
      </c>
      <c r="BS25" s="26">
        <v>0</v>
      </c>
      <c r="BT25" s="26">
        <v>0</v>
      </c>
      <c r="BU25" s="26">
        <v>0</v>
      </c>
      <c r="BV25" s="26">
        <v>0</v>
      </c>
      <c r="BW25" s="26">
        <v>0</v>
      </c>
      <c r="BX25" s="26">
        <v>0</v>
      </c>
      <c r="BY25" s="26">
        <v>0</v>
      </c>
      <c r="BZ25" s="26">
        <v>0</v>
      </c>
      <c r="CA25" s="26">
        <v>0</v>
      </c>
      <c r="CB25" s="26">
        <v>194.6</v>
      </c>
      <c r="CC25" s="27"/>
      <c r="CD25" s="27"/>
      <c r="CE25" s="26">
        <v>10.75</v>
      </c>
      <c r="CG25" s="26">
        <v>6.92</v>
      </c>
      <c r="CH25" s="26">
        <v>3.77</v>
      </c>
      <c r="CI25" s="26">
        <v>5.35</v>
      </c>
      <c r="CJ25" s="26">
        <v>605.25</v>
      </c>
      <c r="CK25" s="26">
        <v>223.2</v>
      </c>
      <c r="CL25" s="26">
        <v>414.23</v>
      </c>
      <c r="CM25" s="26">
        <v>36.020000000000003</v>
      </c>
      <c r="CN25" s="26">
        <v>19.37</v>
      </c>
      <c r="CO25" s="26">
        <v>27.69</v>
      </c>
      <c r="CP25" s="26">
        <v>10</v>
      </c>
      <c r="CQ25" s="26">
        <v>0</v>
      </c>
    </row>
    <row r="26" spans="1:95" s="26" customFormat="1" ht="31.5" x14ac:dyDescent="0.25">
      <c r="A26" s="23" t="str">
        <f>"32/1"</f>
        <v>32/1</v>
      </c>
      <c r="B26" s="24" t="s">
        <v>108</v>
      </c>
      <c r="C26" s="25" t="str">
        <f>"60"</f>
        <v>60</v>
      </c>
      <c r="D26" s="25">
        <v>0.83</v>
      </c>
      <c r="E26" s="25">
        <v>0</v>
      </c>
      <c r="F26" s="25">
        <v>3.58</v>
      </c>
      <c r="G26" s="25">
        <v>3.58</v>
      </c>
      <c r="H26" s="25">
        <v>5.41</v>
      </c>
      <c r="I26" s="25">
        <v>53.918487503999991</v>
      </c>
      <c r="J26" s="25">
        <v>0.45</v>
      </c>
      <c r="K26" s="25">
        <v>2.34</v>
      </c>
      <c r="L26" s="25">
        <v>0</v>
      </c>
      <c r="M26" s="25">
        <v>0</v>
      </c>
      <c r="N26" s="25">
        <v>4.05</v>
      </c>
      <c r="O26" s="25">
        <v>0.05</v>
      </c>
      <c r="P26" s="25">
        <v>1.31</v>
      </c>
      <c r="Q26" s="25">
        <v>0</v>
      </c>
      <c r="R26" s="25">
        <v>0</v>
      </c>
      <c r="S26" s="25">
        <v>0.06</v>
      </c>
      <c r="T26" s="25">
        <v>0.87</v>
      </c>
      <c r="U26" s="25">
        <v>133.87</v>
      </c>
      <c r="V26" s="25">
        <v>134.01</v>
      </c>
      <c r="W26" s="25">
        <v>20.45</v>
      </c>
      <c r="X26" s="25">
        <v>11.58</v>
      </c>
      <c r="Y26" s="25">
        <v>22.8</v>
      </c>
      <c r="Z26" s="25">
        <v>0.74</v>
      </c>
      <c r="AA26" s="25">
        <v>0</v>
      </c>
      <c r="AB26" s="25">
        <v>4.9400000000000004</v>
      </c>
      <c r="AC26" s="25">
        <v>1.19</v>
      </c>
      <c r="AD26" s="25">
        <v>1.64</v>
      </c>
      <c r="AE26" s="25">
        <v>0.01</v>
      </c>
      <c r="AF26" s="25">
        <v>0.02</v>
      </c>
      <c r="AG26" s="25">
        <v>0.09</v>
      </c>
      <c r="AH26" s="25">
        <v>0.24</v>
      </c>
      <c r="AI26" s="25">
        <v>1.1599999999999999</v>
      </c>
      <c r="AJ26" s="26">
        <v>0</v>
      </c>
      <c r="AK26" s="26">
        <v>29.28</v>
      </c>
      <c r="AL26" s="26">
        <v>33.15</v>
      </c>
      <c r="AM26" s="26">
        <v>37.01</v>
      </c>
      <c r="AN26" s="26">
        <v>50.83</v>
      </c>
      <c r="AO26" s="26">
        <v>11.05</v>
      </c>
      <c r="AP26" s="26">
        <v>29.28</v>
      </c>
      <c r="AQ26" s="26">
        <v>7.18</v>
      </c>
      <c r="AR26" s="26">
        <v>24.86</v>
      </c>
      <c r="AS26" s="26">
        <v>22.1</v>
      </c>
      <c r="AT26" s="26">
        <v>40.33</v>
      </c>
      <c r="AU26" s="26">
        <v>181.21</v>
      </c>
      <c r="AV26" s="26">
        <v>7.73</v>
      </c>
      <c r="AW26" s="26">
        <v>20.99</v>
      </c>
      <c r="AX26" s="26">
        <v>151.37</v>
      </c>
      <c r="AY26" s="26">
        <v>0</v>
      </c>
      <c r="AZ26" s="26">
        <v>25.97</v>
      </c>
      <c r="BA26" s="26">
        <v>34.799999999999997</v>
      </c>
      <c r="BB26" s="26">
        <v>27.62</v>
      </c>
      <c r="BC26" s="26">
        <v>8.2899999999999991</v>
      </c>
      <c r="BD26" s="26">
        <v>0</v>
      </c>
      <c r="BE26" s="26">
        <v>0</v>
      </c>
      <c r="BF26" s="26">
        <v>0</v>
      </c>
      <c r="BG26" s="26">
        <v>0</v>
      </c>
      <c r="BH26" s="26">
        <v>0</v>
      </c>
      <c r="BI26" s="26">
        <v>0</v>
      </c>
      <c r="BJ26" s="26">
        <v>0</v>
      </c>
      <c r="BK26" s="26">
        <v>0.22</v>
      </c>
      <c r="BL26" s="26">
        <v>0</v>
      </c>
      <c r="BM26" s="26">
        <v>0.14000000000000001</v>
      </c>
      <c r="BN26" s="26">
        <v>0.01</v>
      </c>
      <c r="BO26" s="26">
        <v>0.02</v>
      </c>
      <c r="BP26" s="26">
        <v>0</v>
      </c>
      <c r="BQ26" s="26">
        <v>0</v>
      </c>
      <c r="BR26" s="26">
        <v>0</v>
      </c>
      <c r="BS26" s="26">
        <v>0.84</v>
      </c>
      <c r="BT26" s="26">
        <v>0</v>
      </c>
      <c r="BU26" s="26">
        <v>0</v>
      </c>
      <c r="BV26" s="26">
        <v>2.08</v>
      </c>
      <c r="BW26" s="26">
        <v>0</v>
      </c>
      <c r="BX26" s="26">
        <v>0</v>
      </c>
      <c r="BY26" s="26">
        <v>0</v>
      </c>
      <c r="BZ26" s="26">
        <v>0</v>
      </c>
      <c r="CA26" s="26">
        <v>0</v>
      </c>
      <c r="CB26" s="26">
        <v>51.04</v>
      </c>
      <c r="CC26" s="27"/>
      <c r="CD26" s="27"/>
      <c r="CE26" s="26">
        <v>0.82</v>
      </c>
      <c r="CG26" s="26">
        <v>16.3</v>
      </c>
      <c r="CH26" s="26">
        <v>10.19</v>
      </c>
      <c r="CI26" s="26">
        <v>13.24</v>
      </c>
      <c r="CJ26" s="26">
        <v>512.59</v>
      </c>
      <c r="CK26" s="26">
        <v>122.63</v>
      </c>
      <c r="CL26" s="26">
        <v>317.61</v>
      </c>
      <c r="CM26" s="26">
        <v>2.46</v>
      </c>
      <c r="CN26" s="26">
        <v>1.56</v>
      </c>
      <c r="CO26" s="26">
        <v>2.0099999999999998</v>
      </c>
      <c r="CP26" s="26">
        <v>0</v>
      </c>
      <c r="CQ26" s="26">
        <v>0.3</v>
      </c>
    </row>
    <row r="27" spans="1:95" s="26" customFormat="1" x14ac:dyDescent="0.25">
      <c r="A27" s="23" t="str">
        <f>"3/3"</f>
        <v>3/3</v>
      </c>
      <c r="B27" s="24" t="s">
        <v>109</v>
      </c>
      <c r="C27" s="25" t="str">
        <f>"150"</f>
        <v>150</v>
      </c>
      <c r="D27" s="25">
        <v>3.11</v>
      </c>
      <c r="E27" s="25">
        <v>0.55000000000000004</v>
      </c>
      <c r="F27" s="25">
        <v>3.54</v>
      </c>
      <c r="G27" s="25">
        <v>0.51</v>
      </c>
      <c r="H27" s="25">
        <v>22.09</v>
      </c>
      <c r="I27" s="25">
        <v>131.52052499999999</v>
      </c>
      <c r="J27" s="25">
        <v>2.2200000000000002</v>
      </c>
      <c r="K27" s="25">
        <v>0.08</v>
      </c>
      <c r="L27" s="25">
        <v>0</v>
      </c>
      <c r="M27" s="25">
        <v>0</v>
      </c>
      <c r="N27" s="25">
        <v>2.16</v>
      </c>
      <c r="O27" s="25">
        <v>18.23</v>
      </c>
      <c r="P27" s="25">
        <v>1.7</v>
      </c>
      <c r="Q27" s="25">
        <v>0</v>
      </c>
      <c r="R27" s="25">
        <v>0</v>
      </c>
      <c r="S27" s="25">
        <v>0.28999999999999998</v>
      </c>
      <c r="T27" s="25">
        <v>1.89</v>
      </c>
      <c r="U27" s="25">
        <v>77.84</v>
      </c>
      <c r="V27" s="25">
        <v>636.26</v>
      </c>
      <c r="W27" s="25">
        <v>33.96</v>
      </c>
      <c r="X27" s="25">
        <v>30.35</v>
      </c>
      <c r="Y27" s="25">
        <v>86.82</v>
      </c>
      <c r="Z27" s="25">
        <v>1.1200000000000001</v>
      </c>
      <c r="AA27" s="25">
        <v>18.75</v>
      </c>
      <c r="AB27" s="25">
        <v>34.11</v>
      </c>
      <c r="AC27" s="25">
        <v>25.05</v>
      </c>
      <c r="AD27" s="25">
        <v>0.17</v>
      </c>
      <c r="AE27" s="25">
        <v>0.12</v>
      </c>
      <c r="AF27" s="25">
        <v>0.1</v>
      </c>
      <c r="AG27" s="25">
        <v>1.33</v>
      </c>
      <c r="AH27" s="25">
        <v>2.59</v>
      </c>
      <c r="AI27" s="25">
        <v>5.45</v>
      </c>
      <c r="AJ27" s="26">
        <v>0</v>
      </c>
      <c r="AK27" s="26">
        <v>33.56</v>
      </c>
      <c r="AL27" s="26">
        <v>52.76</v>
      </c>
      <c r="AM27" s="26">
        <v>66.83</v>
      </c>
      <c r="AN27" s="26">
        <v>78.55</v>
      </c>
      <c r="AO27" s="26">
        <v>13.43</v>
      </c>
      <c r="AP27" s="26">
        <v>52.97</v>
      </c>
      <c r="AQ27" s="26">
        <v>27.18</v>
      </c>
      <c r="AR27" s="26">
        <v>54.08</v>
      </c>
      <c r="AS27" s="26">
        <v>75.67</v>
      </c>
      <c r="AT27" s="26">
        <v>206.13</v>
      </c>
      <c r="AU27" s="26">
        <v>91.81</v>
      </c>
      <c r="AV27" s="26">
        <v>19.2</v>
      </c>
      <c r="AW27" s="26">
        <v>53.44</v>
      </c>
      <c r="AX27" s="26">
        <v>287.20999999999998</v>
      </c>
      <c r="AY27" s="26">
        <v>0</v>
      </c>
      <c r="AZ27" s="26">
        <v>40.19</v>
      </c>
      <c r="BA27" s="26">
        <v>36.549999999999997</v>
      </c>
      <c r="BB27" s="26">
        <v>39.97</v>
      </c>
      <c r="BC27" s="26">
        <v>17.03</v>
      </c>
      <c r="BD27" s="26">
        <v>0.1</v>
      </c>
      <c r="BE27" s="26">
        <v>0.04</v>
      </c>
      <c r="BF27" s="26">
        <v>0.02</v>
      </c>
      <c r="BG27" s="26">
        <v>0.05</v>
      </c>
      <c r="BH27" s="26">
        <v>0.06</v>
      </c>
      <c r="BI27" s="26">
        <v>0.28999999999999998</v>
      </c>
      <c r="BJ27" s="26">
        <v>0</v>
      </c>
      <c r="BK27" s="26">
        <v>0.88</v>
      </c>
      <c r="BL27" s="26">
        <v>0</v>
      </c>
      <c r="BM27" s="26">
        <v>0.26</v>
      </c>
      <c r="BN27" s="26">
        <v>0</v>
      </c>
      <c r="BO27" s="26">
        <v>0</v>
      </c>
      <c r="BP27" s="26">
        <v>0</v>
      </c>
      <c r="BQ27" s="26">
        <v>0.05</v>
      </c>
      <c r="BR27" s="26">
        <v>0.09</v>
      </c>
      <c r="BS27" s="26">
        <v>0.85</v>
      </c>
      <c r="BT27" s="26">
        <v>0</v>
      </c>
      <c r="BU27" s="26">
        <v>0</v>
      </c>
      <c r="BV27" s="26">
        <v>0.14000000000000001</v>
      </c>
      <c r="BW27" s="26">
        <v>0</v>
      </c>
      <c r="BX27" s="26">
        <v>0</v>
      </c>
      <c r="BY27" s="26">
        <v>0</v>
      </c>
      <c r="BZ27" s="26">
        <v>0</v>
      </c>
      <c r="CA27" s="26">
        <v>0</v>
      </c>
      <c r="CB27" s="26">
        <v>123.74</v>
      </c>
      <c r="CC27" s="27"/>
      <c r="CD27" s="27"/>
      <c r="CE27" s="26">
        <v>24.43</v>
      </c>
      <c r="CG27" s="26">
        <v>17.59</v>
      </c>
      <c r="CH27" s="26">
        <v>11.66</v>
      </c>
      <c r="CI27" s="26">
        <v>14.63</v>
      </c>
      <c r="CJ27" s="26">
        <v>602.05999999999995</v>
      </c>
      <c r="CK27" s="26">
        <v>529.20000000000005</v>
      </c>
      <c r="CL27" s="26">
        <v>565.63</v>
      </c>
      <c r="CM27" s="26">
        <v>24.41</v>
      </c>
      <c r="CN27" s="26">
        <v>3.59</v>
      </c>
      <c r="CO27" s="26">
        <v>14</v>
      </c>
      <c r="CP27" s="26">
        <v>0</v>
      </c>
      <c r="CQ27" s="26">
        <v>0.23</v>
      </c>
    </row>
    <row r="28" spans="1:95" s="26" customFormat="1" ht="31.5" x14ac:dyDescent="0.25">
      <c r="A28" s="23" t="str">
        <f>"12/7"</f>
        <v>12/7</v>
      </c>
      <c r="B28" s="24" t="s">
        <v>110</v>
      </c>
      <c r="C28" s="25" t="str">
        <f>"90"</f>
        <v>90</v>
      </c>
      <c r="D28" s="25">
        <v>10.98</v>
      </c>
      <c r="E28" s="25">
        <v>8.9700000000000006</v>
      </c>
      <c r="F28" s="25">
        <v>5.74</v>
      </c>
      <c r="G28" s="25">
        <v>5.25</v>
      </c>
      <c r="H28" s="25">
        <v>12.65</v>
      </c>
      <c r="I28" s="25">
        <v>146.02816799999997</v>
      </c>
      <c r="J28" s="25">
        <v>0.82</v>
      </c>
      <c r="K28" s="25">
        <v>3.51</v>
      </c>
      <c r="L28" s="25">
        <v>0</v>
      </c>
      <c r="M28" s="25">
        <v>0</v>
      </c>
      <c r="N28" s="25">
        <v>0.41</v>
      </c>
      <c r="O28" s="25">
        <v>11.48</v>
      </c>
      <c r="P28" s="25">
        <v>0.75</v>
      </c>
      <c r="Q28" s="25">
        <v>0</v>
      </c>
      <c r="R28" s="25">
        <v>0</v>
      </c>
      <c r="S28" s="25">
        <v>0.09</v>
      </c>
      <c r="T28" s="25">
        <v>1.82</v>
      </c>
      <c r="U28" s="25">
        <v>225.73</v>
      </c>
      <c r="V28" s="25">
        <v>204.97</v>
      </c>
      <c r="W28" s="25">
        <v>28.91</v>
      </c>
      <c r="X28" s="25">
        <v>38.93</v>
      </c>
      <c r="Y28" s="25">
        <v>161.88999999999999</v>
      </c>
      <c r="Z28" s="25">
        <v>1.05</v>
      </c>
      <c r="AA28" s="25">
        <v>5.94</v>
      </c>
      <c r="AB28" s="25">
        <v>0.36</v>
      </c>
      <c r="AC28" s="25">
        <v>6.01</v>
      </c>
      <c r="AD28" s="25">
        <v>2.81</v>
      </c>
      <c r="AE28" s="25">
        <v>0.08</v>
      </c>
      <c r="AF28" s="25">
        <v>7.0000000000000007E-2</v>
      </c>
      <c r="AG28" s="25">
        <v>1.1299999999999999</v>
      </c>
      <c r="AH28" s="25">
        <v>3.31</v>
      </c>
      <c r="AI28" s="25">
        <v>0.3</v>
      </c>
      <c r="AJ28" s="26">
        <v>0</v>
      </c>
      <c r="AK28" s="26">
        <v>56.48</v>
      </c>
      <c r="AL28" s="26">
        <v>58.79</v>
      </c>
      <c r="AM28" s="26">
        <v>90.03</v>
      </c>
      <c r="AN28" s="26">
        <v>29.86</v>
      </c>
      <c r="AO28" s="26">
        <v>17.7</v>
      </c>
      <c r="AP28" s="26">
        <v>35.4</v>
      </c>
      <c r="AQ28" s="26">
        <v>13.39</v>
      </c>
      <c r="AR28" s="26">
        <v>64.02</v>
      </c>
      <c r="AS28" s="26">
        <v>39.71</v>
      </c>
      <c r="AT28" s="26">
        <v>55.4</v>
      </c>
      <c r="AU28" s="26">
        <v>45.71</v>
      </c>
      <c r="AV28" s="26">
        <v>24.01</v>
      </c>
      <c r="AW28" s="26">
        <v>42.48</v>
      </c>
      <c r="AX28" s="26">
        <v>355.2</v>
      </c>
      <c r="AY28" s="26">
        <v>0</v>
      </c>
      <c r="AZ28" s="26">
        <v>115.73</v>
      </c>
      <c r="BA28" s="26">
        <v>50.33</v>
      </c>
      <c r="BB28" s="26">
        <v>33.4</v>
      </c>
      <c r="BC28" s="26">
        <v>26.47</v>
      </c>
      <c r="BD28" s="26">
        <v>0</v>
      </c>
      <c r="BE28" s="26">
        <v>0</v>
      </c>
      <c r="BF28" s="26">
        <v>0</v>
      </c>
      <c r="BG28" s="26">
        <v>0</v>
      </c>
      <c r="BH28" s="26">
        <v>0</v>
      </c>
      <c r="BI28" s="26">
        <v>0</v>
      </c>
      <c r="BJ28" s="26">
        <v>0</v>
      </c>
      <c r="BK28" s="26">
        <v>0.32</v>
      </c>
      <c r="BL28" s="26">
        <v>0</v>
      </c>
      <c r="BM28" s="26">
        <v>0.21</v>
      </c>
      <c r="BN28" s="26">
        <v>0.01</v>
      </c>
      <c r="BO28" s="26">
        <v>0.03</v>
      </c>
      <c r="BP28" s="26">
        <v>0</v>
      </c>
      <c r="BQ28" s="26">
        <v>0</v>
      </c>
      <c r="BR28" s="26">
        <v>0</v>
      </c>
      <c r="BS28" s="26">
        <v>1.19</v>
      </c>
      <c r="BT28" s="26">
        <v>0</v>
      </c>
      <c r="BU28" s="26">
        <v>0</v>
      </c>
      <c r="BV28" s="26">
        <v>2.99</v>
      </c>
      <c r="BW28" s="26">
        <v>0</v>
      </c>
      <c r="BX28" s="26">
        <v>0</v>
      </c>
      <c r="BY28" s="26">
        <v>0</v>
      </c>
      <c r="BZ28" s="26">
        <v>0</v>
      </c>
      <c r="CA28" s="26">
        <v>0</v>
      </c>
      <c r="CB28" s="26">
        <v>77.38</v>
      </c>
      <c r="CC28" s="27"/>
      <c r="CD28" s="27"/>
      <c r="CE28" s="26">
        <v>6</v>
      </c>
      <c r="CG28" s="26">
        <v>110.7</v>
      </c>
      <c r="CH28" s="26">
        <v>22.68</v>
      </c>
      <c r="CI28" s="26">
        <v>66.69</v>
      </c>
      <c r="CJ28" s="26">
        <v>1111.5</v>
      </c>
      <c r="CK28" s="26">
        <v>387.68</v>
      </c>
      <c r="CL28" s="26">
        <v>749.59</v>
      </c>
      <c r="CM28" s="26">
        <v>26.52</v>
      </c>
      <c r="CN28" s="26">
        <v>26.52</v>
      </c>
      <c r="CO28" s="26">
        <v>26.52</v>
      </c>
      <c r="CP28" s="26">
        <v>0</v>
      </c>
      <c r="CQ28" s="26">
        <v>0.54</v>
      </c>
    </row>
    <row r="29" spans="1:95" s="15" customFormat="1" x14ac:dyDescent="0.25">
      <c r="A29" s="19" t="str">
        <f>"-"</f>
        <v>-</v>
      </c>
      <c r="B29" s="20" t="s">
        <v>106</v>
      </c>
      <c r="C29" s="21" t="str">
        <f>"100"</f>
        <v>100</v>
      </c>
      <c r="D29" s="21">
        <v>0.4</v>
      </c>
      <c r="E29" s="21">
        <v>0</v>
      </c>
      <c r="F29" s="21">
        <v>0.4</v>
      </c>
      <c r="G29" s="21">
        <v>0.4</v>
      </c>
      <c r="H29" s="21">
        <v>11.6</v>
      </c>
      <c r="I29" s="21">
        <v>48.68</v>
      </c>
      <c r="J29" s="21">
        <v>0.1</v>
      </c>
      <c r="K29" s="21">
        <v>0</v>
      </c>
      <c r="L29" s="21">
        <v>0</v>
      </c>
      <c r="M29" s="21">
        <v>0</v>
      </c>
      <c r="N29" s="21">
        <v>9</v>
      </c>
      <c r="O29" s="21">
        <v>0.8</v>
      </c>
      <c r="P29" s="21">
        <v>1.8</v>
      </c>
      <c r="Q29" s="21">
        <v>0</v>
      </c>
      <c r="R29" s="21">
        <v>0</v>
      </c>
      <c r="S29" s="21">
        <v>0.8</v>
      </c>
      <c r="T29" s="21">
        <v>0.5</v>
      </c>
      <c r="U29" s="21">
        <v>26</v>
      </c>
      <c r="V29" s="21">
        <v>278</v>
      </c>
      <c r="W29" s="21">
        <v>16</v>
      </c>
      <c r="X29" s="21">
        <v>9</v>
      </c>
      <c r="Y29" s="21">
        <v>11</v>
      </c>
      <c r="Z29" s="21">
        <v>2.2000000000000002</v>
      </c>
      <c r="AA29" s="21">
        <v>0</v>
      </c>
      <c r="AB29" s="21">
        <v>30</v>
      </c>
      <c r="AC29" s="21">
        <v>5</v>
      </c>
      <c r="AD29" s="21">
        <v>0.2</v>
      </c>
      <c r="AE29" s="21">
        <v>0.03</v>
      </c>
      <c r="AF29" s="21">
        <v>0.02</v>
      </c>
      <c r="AG29" s="21">
        <v>0.3</v>
      </c>
      <c r="AH29" s="21">
        <v>0.4</v>
      </c>
      <c r="AI29" s="21">
        <v>10</v>
      </c>
      <c r="AJ29" s="15">
        <v>0</v>
      </c>
      <c r="AK29" s="15">
        <v>12</v>
      </c>
      <c r="AL29" s="15">
        <v>13</v>
      </c>
      <c r="AM29" s="15">
        <v>19</v>
      </c>
      <c r="AN29" s="15">
        <v>18</v>
      </c>
      <c r="AO29" s="15">
        <v>3</v>
      </c>
      <c r="AP29" s="15">
        <v>11</v>
      </c>
      <c r="AQ29" s="15">
        <v>3</v>
      </c>
      <c r="AR29" s="15">
        <v>9</v>
      </c>
      <c r="AS29" s="15">
        <v>17</v>
      </c>
      <c r="AT29" s="15">
        <v>10</v>
      </c>
      <c r="AU29" s="15">
        <v>78</v>
      </c>
      <c r="AV29" s="15">
        <v>7</v>
      </c>
      <c r="AW29" s="15">
        <v>14</v>
      </c>
      <c r="AX29" s="15">
        <v>42</v>
      </c>
      <c r="AY29" s="15">
        <v>0</v>
      </c>
      <c r="AZ29" s="15">
        <v>13</v>
      </c>
      <c r="BA29" s="15">
        <v>16</v>
      </c>
      <c r="BB29" s="15">
        <v>6</v>
      </c>
      <c r="BC29" s="15">
        <v>5</v>
      </c>
      <c r="BD29" s="15">
        <v>0</v>
      </c>
      <c r="BE29" s="15">
        <v>0</v>
      </c>
      <c r="BF29" s="15">
        <v>0</v>
      </c>
      <c r="BG29" s="15">
        <v>0</v>
      </c>
      <c r="BH29" s="15">
        <v>0</v>
      </c>
      <c r="BI29" s="15">
        <v>0</v>
      </c>
      <c r="BJ29" s="15">
        <v>0</v>
      </c>
      <c r="BK29" s="15">
        <v>0</v>
      </c>
      <c r="BL29" s="15">
        <v>0</v>
      </c>
      <c r="BM29" s="15">
        <v>0</v>
      </c>
      <c r="BN29" s="15">
        <v>0</v>
      </c>
      <c r="BO29" s="15">
        <v>0</v>
      </c>
      <c r="BP29" s="15">
        <v>0</v>
      </c>
      <c r="BQ29" s="15">
        <v>0</v>
      </c>
      <c r="BR29" s="15">
        <v>0</v>
      </c>
      <c r="BS29" s="15">
        <v>0</v>
      </c>
      <c r="BT29" s="15">
        <v>0</v>
      </c>
      <c r="BU29" s="15">
        <v>0</v>
      </c>
      <c r="BV29" s="15">
        <v>0</v>
      </c>
      <c r="BW29" s="15">
        <v>0</v>
      </c>
      <c r="BX29" s="15">
        <v>0</v>
      </c>
      <c r="BY29" s="15">
        <v>0</v>
      </c>
      <c r="BZ29" s="15">
        <v>0</v>
      </c>
      <c r="CA29" s="15">
        <v>0</v>
      </c>
      <c r="CB29" s="15">
        <v>86.3</v>
      </c>
      <c r="CC29" s="22"/>
      <c r="CD29" s="22"/>
      <c r="CE29" s="15">
        <v>5</v>
      </c>
      <c r="CG29" s="15">
        <v>2</v>
      </c>
      <c r="CH29" s="15">
        <v>2</v>
      </c>
      <c r="CI29" s="15">
        <v>2</v>
      </c>
      <c r="CJ29" s="15">
        <v>150</v>
      </c>
      <c r="CK29" s="15">
        <v>150</v>
      </c>
      <c r="CL29" s="15">
        <v>150</v>
      </c>
      <c r="CM29" s="15">
        <v>46.8</v>
      </c>
      <c r="CN29" s="15">
        <v>46.8</v>
      </c>
      <c r="CO29" s="15">
        <v>46.8</v>
      </c>
      <c r="CP29" s="15">
        <v>0</v>
      </c>
      <c r="CQ29" s="15">
        <v>0</v>
      </c>
    </row>
    <row r="30" spans="1:95" s="16" customFormat="1" x14ac:dyDescent="0.25">
      <c r="A30" s="28"/>
      <c r="B30" s="29" t="s">
        <v>145</v>
      </c>
      <c r="C30" s="30">
        <v>660</v>
      </c>
      <c r="D30" s="30">
        <v>20.9</v>
      </c>
      <c r="E30" s="30">
        <v>10.94</v>
      </c>
      <c r="F30" s="30">
        <v>15.09</v>
      </c>
      <c r="G30" s="30">
        <v>10.35</v>
      </c>
      <c r="H30" s="30">
        <v>90.6</v>
      </c>
      <c r="I30" s="30">
        <v>569.89</v>
      </c>
      <c r="J30" s="30">
        <v>4.5</v>
      </c>
      <c r="K30" s="30">
        <v>5.93</v>
      </c>
      <c r="L30" s="30">
        <v>0</v>
      </c>
      <c r="M30" s="30">
        <v>0</v>
      </c>
      <c r="N30" s="30">
        <v>28.48</v>
      </c>
      <c r="O30" s="30">
        <v>53.9</v>
      </c>
      <c r="P30" s="30">
        <v>8.2200000000000006</v>
      </c>
      <c r="Q30" s="30">
        <v>0</v>
      </c>
      <c r="R30" s="30">
        <v>0</v>
      </c>
      <c r="S30" s="30">
        <v>1.59</v>
      </c>
      <c r="T30" s="30">
        <v>6.79</v>
      </c>
      <c r="U30" s="30">
        <v>671.29</v>
      </c>
      <c r="V30" s="30">
        <v>1399.3</v>
      </c>
      <c r="W30" s="30">
        <v>168.3</v>
      </c>
      <c r="X30" s="30">
        <v>110.61</v>
      </c>
      <c r="Y30" s="30">
        <v>371.76</v>
      </c>
      <c r="Z30" s="30">
        <v>6.36</v>
      </c>
      <c r="AA30" s="30">
        <v>34.69</v>
      </c>
      <c r="AB30" s="30">
        <v>75.41</v>
      </c>
      <c r="AC30" s="30">
        <v>48.55</v>
      </c>
      <c r="AD30" s="30">
        <v>5.24</v>
      </c>
      <c r="AE30" s="30">
        <v>0.31</v>
      </c>
      <c r="AF30" s="30">
        <v>0.3</v>
      </c>
      <c r="AG30" s="30">
        <v>3.1</v>
      </c>
      <c r="AH30" s="30">
        <v>7.53</v>
      </c>
      <c r="AI30" s="30">
        <v>17.170000000000002</v>
      </c>
      <c r="AJ30" s="16">
        <v>0</v>
      </c>
      <c r="AK30" s="16">
        <v>323.70999999999998</v>
      </c>
      <c r="AL30" s="16">
        <v>331.8</v>
      </c>
      <c r="AM30" s="16">
        <v>493.66</v>
      </c>
      <c r="AN30" s="16">
        <v>294.77</v>
      </c>
      <c r="AO30" s="16">
        <v>103.09</v>
      </c>
      <c r="AP30" s="16">
        <v>248.08</v>
      </c>
      <c r="AQ30" s="16">
        <v>97.46</v>
      </c>
      <c r="AR30" s="16">
        <v>371.84</v>
      </c>
      <c r="AS30" s="16">
        <v>310.91000000000003</v>
      </c>
      <c r="AT30" s="16">
        <v>493.12</v>
      </c>
      <c r="AU30" s="16">
        <v>613.44000000000005</v>
      </c>
      <c r="AV30" s="16">
        <v>135.86000000000001</v>
      </c>
      <c r="AW30" s="16">
        <v>295.94</v>
      </c>
      <c r="AX30" s="16">
        <v>1905.87</v>
      </c>
      <c r="AY30" s="16">
        <v>0</v>
      </c>
      <c r="AZ30" s="16">
        <v>548.96</v>
      </c>
      <c r="BA30" s="16">
        <v>310.33</v>
      </c>
      <c r="BB30" s="16">
        <v>217.63</v>
      </c>
      <c r="BC30" s="16">
        <v>140.68</v>
      </c>
      <c r="BD30" s="16">
        <v>0.1</v>
      </c>
      <c r="BE30" s="16">
        <v>0.04</v>
      </c>
      <c r="BF30" s="16">
        <v>0.02</v>
      </c>
      <c r="BG30" s="16">
        <v>0.05</v>
      </c>
      <c r="BH30" s="16">
        <v>0.06</v>
      </c>
      <c r="BI30" s="16">
        <v>0.28999999999999998</v>
      </c>
      <c r="BJ30" s="16">
        <v>0</v>
      </c>
      <c r="BK30" s="16">
        <v>1.49</v>
      </c>
      <c r="BL30" s="16">
        <v>0</v>
      </c>
      <c r="BM30" s="16">
        <v>0.62</v>
      </c>
      <c r="BN30" s="16">
        <v>0.03</v>
      </c>
      <c r="BO30" s="16">
        <v>0.06</v>
      </c>
      <c r="BP30" s="16">
        <v>0</v>
      </c>
      <c r="BQ30" s="16">
        <v>0.05</v>
      </c>
      <c r="BR30" s="16">
        <v>0.1</v>
      </c>
      <c r="BS30" s="16">
        <v>2.93</v>
      </c>
      <c r="BT30" s="16">
        <v>0</v>
      </c>
      <c r="BU30" s="16">
        <v>0</v>
      </c>
      <c r="BV30" s="16">
        <v>5.43</v>
      </c>
      <c r="BW30" s="16">
        <v>0.03</v>
      </c>
      <c r="BX30" s="16">
        <v>0</v>
      </c>
      <c r="BY30" s="16">
        <v>0</v>
      </c>
      <c r="BZ30" s="16">
        <v>0</v>
      </c>
      <c r="CA30" s="16">
        <v>0</v>
      </c>
      <c r="CB30" s="16">
        <v>558.88</v>
      </c>
      <c r="CC30" s="13"/>
      <c r="CD30" s="13" t="e">
        <f>$I$30/#REF!*100</f>
        <v>#REF!</v>
      </c>
      <c r="CE30" s="16">
        <v>47.26</v>
      </c>
      <c r="CG30" s="16">
        <v>155.51</v>
      </c>
      <c r="CH30" s="16">
        <v>52.3</v>
      </c>
      <c r="CI30" s="16">
        <v>103.9</v>
      </c>
      <c r="CJ30" s="16">
        <v>4311.3999999999996</v>
      </c>
      <c r="CK30" s="16">
        <v>1925.11</v>
      </c>
      <c r="CL30" s="16">
        <v>3118.26</v>
      </c>
      <c r="CM30" s="16">
        <v>147.6</v>
      </c>
      <c r="CN30" s="16">
        <v>108.6</v>
      </c>
      <c r="CO30" s="16">
        <v>128.1</v>
      </c>
      <c r="CP30" s="16">
        <v>10</v>
      </c>
      <c r="CQ30" s="16">
        <v>1.07</v>
      </c>
    </row>
    <row r="32" spans="1:95" x14ac:dyDescent="0.25">
      <c r="B32" s="35" t="s">
        <v>138</v>
      </c>
    </row>
    <row r="33" spans="1:95" x14ac:dyDescent="0.25">
      <c r="B33" s="17" t="s">
        <v>144</v>
      </c>
    </row>
    <row r="34" spans="1:95" s="26" customFormat="1" x14ac:dyDescent="0.25">
      <c r="A34" s="23" t="str">
        <f>"-"</f>
        <v>-</v>
      </c>
      <c r="B34" s="24" t="s">
        <v>101</v>
      </c>
      <c r="C34" s="25" t="str">
        <f>"30"</f>
        <v>30</v>
      </c>
      <c r="D34" s="25">
        <v>1.98</v>
      </c>
      <c r="E34" s="25">
        <v>0</v>
      </c>
      <c r="F34" s="25">
        <v>0.2</v>
      </c>
      <c r="G34" s="25">
        <v>0.2</v>
      </c>
      <c r="H34" s="25">
        <v>14.07</v>
      </c>
      <c r="I34" s="25">
        <v>67.170299999999997</v>
      </c>
      <c r="J34" s="25">
        <v>0</v>
      </c>
      <c r="K34" s="25">
        <v>0</v>
      </c>
      <c r="L34" s="25">
        <v>0</v>
      </c>
      <c r="M34" s="25">
        <v>0</v>
      </c>
      <c r="N34" s="25">
        <v>0.33</v>
      </c>
      <c r="O34" s="25">
        <v>13.68</v>
      </c>
      <c r="P34" s="25">
        <v>0.06</v>
      </c>
      <c r="Q34" s="25">
        <v>0</v>
      </c>
      <c r="R34" s="25">
        <v>0</v>
      </c>
      <c r="S34" s="25">
        <v>0</v>
      </c>
      <c r="T34" s="25">
        <v>0.54</v>
      </c>
      <c r="U34" s="25">
        <v>0</v>
      </c>
      <c r="V34" s="25">
        <v>0</v>
      </c>
      <c r="W34" s="25">
        <v>0</v>
      </c>
      <c r="X34" s="25">
        <v>0</v>
      </c>
      <c r="Y34" s="25">
        <v>0</v>
      </c>
      <c r="Z34" s="25">
        <v>0</v>
      </c>
      <c r="AA34" s="25">
        <v>0</v>
      </c>
      <c r="AB34" s="25">
        <v>0</v>
      </c>
      <c r="AC34" s="25">
        <v>0</v>
      </c>
      <c r="AD34" s="25">
        <v>0</v>
      </c>
      <c r="AE34" s="25">
        <v>0</v>
      </c>
      <c r="AF34" s="25">
        <v>0</v>
      </c>
      <c r="AG34" s="25">
        <v>0</v>
      </c>
      <c r="AH34" s="25">
        <v>0</v>
      </c>
      <c r="AI34" s="25">
        <v>0</v>
      </c>
      <c r="AJ34" s="26">
        <v>0</v>
      </c>
      <c r="AK34" s="26">
        <v>95.79</v>
      </c>
      <c r="AL34" s="26">
        <v>99.7</v>
      </c>
      <c r="AM34" s="26">
        <v>152.69</v>
      </c>
      <c r="AN34" s="26">
        <v>50.63</v>
      </c>
      <c r="AO34" s="26">
        <v>30.02</v>
      </c>
      <c r="AP34" s="26">
        <v>60.03</v>
      </c>
      <c r="AQ34" s="26">
        <v>22.71</v>
      </c>
      <c r="AR34" s="26">
        <v>108.58</v>
      </c>
      <c r="AS34" s="26">
        <v>67.34</v>
      </c>
      <c r="AT34" s="26">
        <v>93.96</v>
      </c>
      <c r="AU34" s="26">
        <v>77.52</v>
      </c>
      <c r="AV34" s="26">
        <v>40.72</v>
      </c>
      <c r="AW34" s="26">
        <v>72.040000000000006</v>
      </c>
      <c r="AX34" s="26">
        <v>602.39</v>
      </c>
      <c r="AY34" s="26">
        <v>0</v>
      </c>
      <c r="AZ34" s="26">
        <v>196.27</v>
      </c>
      <c r="BA34" s="26">
        <v>85.35</v>
      </c>
      <c r="BB34" s="26">
        <v>56.64</v>
      </c>
      <c r="BC34" s="26">
        <v>44.89</v>
      </c>
      <c r="BD34" s="26">
        <v>0</v>
      </c>
      <c r="BE34" s="26">
        <v>0</v>
      </c>
      <c r="BF34" s="26">
        <v>0</v>
      </c>
      <c r="BG34" s="26">
        <v>0</v>
      </c>
      <c r="BH34" s="26">
        <v>0</v>
      </c>
      <c r="BI34" s="26">
        <v>0</v>
      </c>
      <c r="BJ34" s="26">
        <v>0</v>
      </c>
      <c r="BK34" s="26">
        <v>0.02</v>
      </c>
      <c r="BL34" s="26">
        <v>0</v>
      </c>
      <c r="BM34" s="26">
        <v>0</v>
      </c>
      <c r="BN34" s="26">
        <v>0</v>
      </c>
      <c r="BO34" s="26">
        <v>0</v>
      </c>
      <c r="BP34" s="26">
        <v>0</v>
      </c>
      <c r="BQ34" s="26">
        <v>0</v>
      </c>
      <c r="BR34" s="26">
        <v>0</v>
      </c>
      <c r="BS34" s="26">
        <v>0.02</v>
      </c>
      <c r="BT34" s="26">
        <v>0</v>
      </c>
      <c r="BU34" s="26">
        <v>0</v>
      </c>
      <c r="BV34" s="26">
        <v>0.08</v>
      </c>
      <c r="BW34" s="26">
        <v>0</v>
      </c>
      <c r="BX34" s="26">
        <v>0</v>
      </c>
      <c r="BY34" s="26">
        <v>0</v>
      </c>
      <c r="BZ34" s="26">
        <v>0</v>
      </c>
      <c r="CA34" s="26">
        <v>0</v>
      </c>
      <c r="CB34" s="26">
        <v>11.73</v>
      </c>
      <c r="CC34" s="27"/>
      <c r="CD34" s="27"/>
      <c r="CE34" s="26">
        <v>0</v>
      </c>
      <c r="CG34" s="26">
        <v>0</v>
      </c>
      <c r="CH34" s="26">
        <v>0</v>
      </c>
      <c r="CI34" s="26">
        <v>0</v>
      </c>
      <c r="CJ34" s="26">
        <v>950</v>
      </c>
      <c r="CK34" s="26">
        <v>366</v>
      </c>
      <c r="CL34" s="26">
        <v>658</v>
      </c>
      <c r="CM34" s="26">
        <v>7.6</v>
      </c>
      <c r="CN34" s="26">
        <v>7.6</v>
      </c>
      <c r="CO34" s="26">
        <v>7.6</v>
      </c>
      <c r="CP34" s="26">
        <v>0</v>
      </c>
      <c r="CQ34" s="26">
        <v>0</v>
      </c>
    </row>
    <row r="35" spans="1:95" s="26" customFormat="1" x14ac:dyDescent="0.25">
      <c r="A35" s="23" t="str">
        <f>"-"</f>
        <v>-</v>
      </c>
      <c r="B35" s="24" t="s">
        <v>102</v>
      </c>
      <c r="C35" s="25" t="str">
        <f>"30"</f>
        <v>30</v>
      </c>
      <c r="D35" s="25">
        <v>1.98</v>
      </c>
      <c r="E35" s="25">
        <v>0</v>
      </c>
      <c r="F35" s="25">
        <v>0.36</v>
      </c>
      <c r="G35" s="25">
        <v>0.36</v>
      </c>
      <c r="H35" s="25">
        <v>12.51</v>
      </c>
      <c r="I35" s="25">
        <v>58.013999999999996</v>
      </c>
      <c r="J35" s="25">
        <v>0.06</v>
      </c>
      <c r="K35" s="25">
        <v>0</v>
      </c>
      <c r="L35" s="25">
        <v>0</v>
      </c>
      <c r="M35" s="25">
        <v>0</v>
      </c>
      <c r="N35" s="25">
        <v>0.36</v>
      </c>
      <c r="O35" s="25">
        <v>9.66</v>
      </c>
      <c r="P35" s="25">
        <v>2.4900000000000002</v>
      </c>
      <c r="Q35" s="25">
        <v>0</v>
      </c>
      <c r="R35" s="25">
        <v>0</v>
      </c>
      <c r="S35" s="25">
        <v>0.3</v>
      </c>
      <c r="T35" s="25">
        <v>0.75</v>
      </c>
      <c r="U35" s="25">
        <v>183</v>
      </c>
      <c r="V35" s="25">
        <v>73.5</v>
      </c>
      <c r="W35" s="25">
        <v>10.5</v>
      </c>
      <c r="X35" s="25">
        <v>14.1</v>
      </c>
      <c r="Y35" s="25">
        <v>47.4</v>
      </c>
      <c r="Z35" s="25">
        <v>1.17</v>
      </c>
      <c r="AA35" s="25">
        <v>0</v>
      </c>
      <c r="AB35" s="25">
        <v>1.5</v>
      </c>
      <c r="AC35" s="25">
        <v>0.3</v>
      </c>
      <c r="AD35" s="25">
        <v>0.42</v>
      </c>
      <c r="AE35" s="25">
        <v>0.05</v>
      </c>
      <c r="AF35" s="25">
        <v>0.02</v>
      </c>
      <c r="AG35" s="25">
        <v>0.21</v>
      </c>
      <c r="AH35" s="25">
        <v>0.6</v>
      </c>
      <c r="AI35" s="25">
        <v>0</v>
      </c>
      <c r="AJ35" s="26">
        <v>0</v>
      </c>
      <c r="AK35" s="26">
        <v>96.6</v>
      </c>
      <c r="AL35" s="26">
        <v>74.400000000000006</v>
      </c>
      <c r="AM35" s="26">
        <v>128.1</v>
      </c>
      <c r="AN35" s="26">
        <v>66.900000000000006</v>
      </c>
      <c r="AO35" s="26">
        <v>27.9</v>
      </c>
      <c r="AP35" s="26">
        <v>59.4</v>
      </c>
      <c r="AQ35" s="26">
        <v>24</v>
      </c>
      <c r="AR35" s="26">
        <v>111.3</v>
      </c>
      <c r="AS35" s="26">
        <v>89.1</v>
      </c>
      <c r="AT35" s="26">
        <v>87.3</v>
      </c>
      <c r="AU35" s="26">
        <v>139.19999999999999</v>
      </c>
      <c r="AV35" s="26">
        <v>37.200000000000003</v>
      </c>
      <c r="AW35" s="26">
        <v>93</v>
      </c>
      <c r="AX35" s="26">
        <v>467.7</v>
      </c>
      <c r="AY35" s="26">
        <v>0</v>
      </c>
      <c r="AZ35" s="26">
        <v>157.80000000000001</v>
      </c>
      <c r="BA35" s="26">
        <v>87.3</v>
      </c>
      <c r="BB35" s="26">
        <v>54</v>
      </c>
      <c r="BC35" s="26">
        <v>39</v>
      </c>
      <c r="BD35" s="26">
        <v>0</v>
      </c>
      <c r="BE35" s="26">
        <v>0</v>
      </c>
      <c r="BF35" s="26">
        <v>0</v>
      </c>
      <c r="BG35" s="26">
        <v>0</v>
      </c>
      <c r="BH35" s="26">
        <v>0</v>
      </c>
      <c r="BI35" s="26">
        <v>0</v>
      </c>
      <c r="BJ35" s="26">
        <v>0</v>
      </c>
      <c r="BK35" s="26">
        <v>0.04</v>
      </c>
      <c r="BL35" s="26">
        <v>0</v>
      </c>
      <c r="BM35" s="26">
        <v>0</v>
      </c>
      <c r="BN35" s="26">
        <v>0.01</v>
      </c>
      <c r="BO35" s="26">
        <v>0</v>
      </c>
      <c r="BP35" s="26">
        <v>0</v>
      </c>
      <c r="BQ35" s="26">
        <v>0</v>
      </c>
      <c r="BR35" s="26">
        <v>0</v>
      </c>
      <c r="BS35" s="26">
        <v>0.03</v>
      </c>
      <c r="BT35" s="26">
        <v>0</v>
      </c>
      <c r="BU35" s="26">
        <v>0</v>
      </c>
      <c r="BV35" s="26">
        <v>0.14000000000000001</v>
      </c>
      <c r="BW35" s="26">
        <v>0.02</v>
      </c>
      <c r="BX35" s="26">
        <v>0</v>
      </c>
      <c r="BY35" s="26">
        <v>0</v>
      </c>
      <c r="BZ35" s="26">
        <v>0</v>
      </c>
      <c r="CA35" s="26">
        <v>0</v>
      </c>
      <c r="CB35" s="26">
        <v>14.1</v>
      </c>
      <c r="CC35" s="27"/>
      <c r="CD35" s="27"/>
      <c r="CE35" s="26">
        <v>0.25</v>
      </c>
      <c r="CG35" s="26">
        <v>5</v>
      </c>
      <c r="CH35" s="26">
        <v>5</v>
      </c>
      <c r="CI35" s="26">
        <v>5</v>
      </c>
      <c r="CJ35" s="26">
        <v>950</v>
      </c>
      <c r="CK35" s="26">
        <v>366</v>
      </c>
      <c r="CL35" s="26">
        <v>658</v>
      </c>
      <c r="CM35" s="26">
        <v>9.5</v>
      </c>
      <c r="CN35" s="26">
        <v>7.9</v>
      </c>
      <c r="CO35" s="26">
        <v>8.6999999999999993</v>
      </c>
      <c r="CP35" s="26">
        <v>0</v>
      </c>
      <c r="CQ35" s="26">
        <v>0</v>
      </c>
    </row>
    <row r="36" spans="1:95" s="26" customFormat="1" x14ac:dyDescent="0.25">
      <c r="A36" s="23" t="str">
        <f>"27/10"</f>
        <v>27/10</v>
      </c>
      <c r="B36" s="24" t="s">
        <v>111</v>
      </c>
      <c r="C36" s="25" t="str">
        <f>"200"</f>
        <v>200</v>
      </c>
      <c r="D36" s="25">
        <v>0.2</v>
      </c>
      <c r="E36" s="25">
        <v>0</v>
      </c>
      <c r="F36" s="25">
        <v>0.05</v>
      </c>
      <c r="G36" s="25">
        <v>0.05</v>
      </c>
      <c r="H36" s="25">
        <v>5.03</v>
      </c>
      <c r="I36" s="25">
        <v>20.17454</v>
      </c>
      <c r="J36" s="25">
        <v>0</v>
      </c>
      <c r="K36" s="25">
        <v>0</v>
      </c>
      <c r="L36" s="25">
        <v>0</v>
      </c>
      <c r="M36" s="25">
        <v>0</v>
      </c>
      <c r="N36" s="25">
        <v>4.93</v>
      </c>
      <c r="O36" s="25">
        <v>0</v>
      </c>
      <c r="P36" s="25">
        <v>0.1</v>
      </c>
      <c r="Q36" s="25">
        <v>0</v>
      </c>
      <c r="R36" s="25">
        <v>0</v>
      </c>
      <c r="S36" s="25">
        <v>0</v>
      </c>
      <c r="T36" s="25">
        <v>0.06</v>
      </c>
      <c r="U36" s="25">
        <v>0.05</v>
      </c>
      <c r="V36" s="25">
        <v>0.15</v>
      </c>
      <c r="W36" s="25">
        <v>0.15</v>
      </c>
      <c r="X36" s="25">
        <v>0</v>
      </c>
      <c r="Y36" s="25">
        <v>0</v>
      </c>
      <c r="Z36" s="25">
        <v>0.01</v>
      </c>
      <c r="AA36" s="25">
        <v>0</v>
      </c>
      <c r="AB36" s="25">
        <v>0</v>
      </c>
      <c r="AC36" s="25">
        <v>0</v>
      </c>
      <c r="AD36" s="25">
        <v>0</v>
      </c>
      <c r="AE36" s="25">
        <v>0</v>
      </c>
      <c r="AF36" s="25">
        <v>0</v>
      </c>
      <c r="AG36" s="25">
        <v>0</v>
      </c>
      <c r="AH36" s="25">
        <v>0</v>
      </c>
      <c r="AI36" s="25">
        <v>0</v>
      </c>
      <c r="AJ36" s="26">
        <v>0</v>
      </c>
      <c r="AK36" s="26">
        <v>0</v>
      </c>
      <c r="AL36" s="26">
        <v>0</v>
      </c>
      <c r="AM36" s="26">
        <v>0</v>
      </c>
      <c r="AN36" s="26">
        <v>0</v>
      </c>
      <c r="AO36" s="26">
        <v>0</v>
      </c>
      <c r="AP36" s="26">
        <v>0</v>
      </c>
      <c r="AQ36" s="26">
        <v>0</v>
      </c>
      <c r="AR36" s="26">
        <v>0</v>
      </c>
      <c r="AS36" s="26">
        <v>0</v>
      </c>
      <c r="AT36" s="26">
        <v>0</v>
      </c>
      <c r="AU36" s="26">
        <v>0</v>
      </c>
      <c r="AV36" s="26">
        <v>0</v>
      </c>
      <c r="AW36" s="26">
        <v>0</v>
      </c>
      <c r="AX36" s="26">
        <v>0</v>
      </c>
      <c r="AY36" s="26">
        <v>0</v>
      </c>
      <c r="AZ36" s="26">
        <v>0</v>
      </c>
      <c r="BA36" s="26">
        <v>0</v>
      </c>
      <c r="BB36" s="26">
        <v>0</v>
      </c>
      <c r="BC36" s="26">
        <v>0</v>
      </c>
      <c r="BD36" s="26">
        <v>0</v>
      </c>
      <c r="BE36" s="26">
        <v>0</v>
      </c>
      <c r="BF36" s="26">
        <v>0</v>
      </c>
      <c r="BG36" s="26">
        <v>0</v>
      </c>
      <c r="BH36" s="26">
        <v>0</v>
      </c>
      <c r="BI36" s="26">
        <v>0</v>
      </c>
      <c r="BJ36" s="26">
        <v>0</v>
      </c>
      <c r="BK36" s="26">
        <v>0</v>
      </c>
      <c r="BL36" s="26">
        <v>0</v>
      </c>
      <c r="BM36" s="26">
        <v>0</v>
      </c>
      <c r="BN36" s="26">
        <v>0</v>
      </c>
      <c r="BO36" s="26">
        <v>0</v>
      </c>
      <c r="BP36" s="26">
        <v>0</v>
      </c>
      <c r="BQ36" s="26">
        <v>0</v>
      </c>
      <c r="BR36" s="26">
        <v>0</v>
      </c>
      <c r="BS36" s="26">
        <v>0</v>
      </c>
      <c r="BT36" s="26">
        <v>0</v>
      </c>
      <c r="BU36" s="26">
        <v>0</v>
      </c>
      <c r="BV36" s="26">
        <v>0</v>
      </c>
      <c r="BW36" s="26">
        <v>0</v>
      </c>
      <c r="BX36" s="26">
        <v>0</v>
      </c>
      <c r="BY36" s="26">
        <v>0</v>
      </c>
      <c r="BZ36" s="26">
        <v>0</v>
      </c>
      <c r="CA36" s="26">
        <v>0</v>
      </c>
      <c r="CB36" s="26">
        <v>200.09</v>
      </c>
      <c r="CC36" s="27"/>
      <c r="CD36" s="27"/>
      <c r="CE36" s="26">
        <v>0</v>
      </c>
      <c r="CG36" s="26">
        <v>3.69</v>
      </c>
      <c r="CH36" s="26">
        <v>3.69</v>
      </c>
      <c r="CI36" s="26">
        <v>3.69</v>
      </c>
      <c r="CJ36" s="26">
        <v>398.25</v>
      </c>
      <c r="CK36" s="26">
        <v>156.6</v>
      </c>
      <c r="CL36" s="26">
        <v>277.43</v>
      </c>
      <c r="CM36" s="26">
        <v>39.61</v>
      </c>
      <c r="CN36" s="26">
        <v>23.41</v>
      </c>
      <c r="CO36" s="26">
        <v>31.51</v>
      </c>
      <c r="CP36" s="26">
        <v>5</v>
      </c>
      <c r="CQ36" s="26">
        <v>0</v>
      </c>
    </row>
    <row r="37" spans="1:95" s="26" customFormat="1" ht="61.5" customHeight="1" x14ac:dyDescent="0.25">
      <c r="A37" s="23" t="str">
        <f>"49/1"</f>
        <v>49/1</v>
      </c>
      <c r="B37" s="24" t="s">
        <v>112</v>
      </c>
      <c r="C37" s="25" t="str">
        <f>"60"</f>
        <v>60</v>
      </c>
      <c r="D37" s="25">
        <v>0.86</v>
      </c>
      <c r="E37" s="25">
        <v>0</v>
      </c>
      <c r="F37" s="25">
        <v>3.65</v>
      </c>
      <c r="G37" s="25">
        <v>3.65</v>
      </c>
      <c r="H37" s="25">
        <v>6.32</v>
      </c>
      <c r="I37" s="25">
        <v>60.012013235999994</v>
      </c>
      <c r="J37" s="25">
        <v>0.47</v>
      </c>
      <c r="K37" s="25">
        <v>2.34</v>
      </c>
      <c r="L37" s="25">
        <v>0</v>
      </c>
      <c r="M37" s="25">
        <v>0</v>
      </c>
      <c r="N37" s="25">
        <v>2.12</v>
      </c>
      <c r="O37" s="25">
        <v>3.23</v>
      </c>
      <c r="P37" s="25">
        <v>0.98</v>
      </c>
      <c r="Q37" s="25">
        <v>0</v>
      </c>
      <c r="R37" s="25">
        <v>0</v>
      </c>
      <c r="S37" s="25">
        <v>0.15</v>
      </c>
      <c r="T37" s="25">
        <v>1.1299999999999999</v>
      </c>
      <c r="U37" s="25">
        <v>211.66</v>
      </c>
      <c r="V37" s="25">
        <v>169.21</v>
      </c>
      <c r="W37" s="25">
        <v>12.82</v>
      </c>
      <c r="X37" s="25">
        <v>11.44</v>
      </c>
      <c r="Y37" s="25">
        <v>26.26</v>
      </c>
      <c r="Z37" s="25">
        <v>0.5</v>
      </c>
      <c r="AA37" s="25">
        <v>0</v>
      </c>
      <c r="AB37" s="25">
        <v>553.35</v>
      </c>
      <c r="AC37" s="25">
        <v>110.6</v>
      </c>
      <c r="AD37" s="25">
        <v>1.67</v>
      </c>
      <c r="AE37" s="25">
        <v>0.03</v>
      </c>
      <c r="AF37" s="25">
        <v>0.02</v>
      </c>
      <c r="AG37" s="25">
        <v>0.31</v>
      </c>
      <c r="AH37" s="25">
        <v>0.6</v>
      </c>
      <c r="AI37" s="25">
        <v>2.37</v>
      </c>
      <c r="AJ37" s="26">
        <v>0</v>
      </c>
      <c r="AK37" s="26">
        <v>16.420000000000002</v>
      </c>
      <c r="AL37" s="26">
        <v>19.73</v>
      </c>
      <c r="AM37" s="26">
        <v>24.02</v>
      </c>
      <c r="AN37" s="26">
        <v>28.65</v>
      </c>
      <c r="AO37" s="26">
        <v>5.61</v>
      </c>
      <c r="AP37" s="26">
        <v>18.73</v>
      </c>
      <c r="AQ37" s="26">
        <v>6.88</v>
      </c>
      <c r="AR37" s="26">
        <v>17.61</v>
      </c>
      <c r="AS37" s="26">
        <v>20.29</v>
      </c>
      <c r="AT37" s="26">
        <v>46.83</v>
      </c>
      <c r="AU37" s="26">
        <v>62.16</v>
      </c>
      <c r="AV37" s="26">
        <v>5.56</v>
      </c>
      <c r="AW37" s="26">
        <v>15.27</v>
      </c>
      <c r="AX37" s="26">
        <v>94.42</v>
      </c>
      <c r="AY37" s="26">
        <v>0</v>
      </c>
      <c r="AZ37" s="26">
        <v>13.94</v>
      </c>
      <c r="BA37" s="26">
        <v>15.34</v>
      </c>
      <c r="BB37" s="26">
        <v>13.69</v>
      </c>
      <c r="BC37" s="26">
        <v>5.34</v>
      </c>
      <c r="BD37" s="26">
        <v>0</v>
      </c>
      <c r="BE37" s="26">
        <v>0</v>
      </c>
      <c r="BF37" s="26">
        <v>0</v>
      </c>
      <c r="BG37" s="26">
        <v>0</v>
      </c>
      <c r="BH37" s="26">
        <v>0</v>
      </c>
      <c r="BI37" s="26">
        <v>0</v>
      </c>
      <c r="BJ37" s="26">
        <v>0</v>
      </c>
      <c r="BK37" s="26">
        <v>0.24</v>
      </c>
      <c r="BL37" s="26">
        <v>0</v>
      </c>
      <c r="BM37" s="26">
        <v>0.15</v>
      </c>
      <c r="BN37" s="26">
        <v>0.01</v>
      </c>
      <c r="BO37" s="26">
        <v>0.02</v>
      </c>
      <c r="BP37" s="26">
        <v>0</v>
      </c>
      <c r="BQ37" s="26">
        <v>0</v>
      </c>
      <c r="BR37" s="26">
        <v>0</v>
      </c>
      <c r="BS37" s="26">
        <v>0.87</v>
      </c>
      <c r="BT37" s="26">
        <v>0</v>
      </c>
      <c r="BU37" s="26">
        <v>0</v>
      </c>
      <c r="BV37" s="26">
        <v>2.1</v>
      </c>
      <c r="BW37" s="26">
        <v>0</v>
      </c>
      <c r="BX37" s="26">
        <v>0</v>
      </c>
      <c r="BY37" s="26">
        <v>0</v>
      </c>
      <c r="BZ37" s="26">
        <v>0</v>
      </c>
      <c r="CA37" s="26">
        <v>0</v>
      </c>
      <c r="CB37" s="26">
        <v>48.83</v>
      </c>
      <c r="CC37" s="27"/>
      <c r="CD37" s="27"/>
      <c r="CE37" s="26">
        <v>92.22</v>
      </c>
      <c r="CG37" s="26">
        <v>15</v>
      </c>
      <c r="CH37" s="26">
        <v>8.89</v>
      </c>
      <c r="CI37" s="26">
        <v>11.94</v>
      </c>
      <c r="CJ37" s="26">
        <v>384.2</v>
      </c>
      <c r="CK37" s="26">
        <v>158.82</v>
      </c>
      <c r="CL37" s="26">
        <v>271.51</v>
      </c>
      <c r="CM37" s="26">
        <v>6.26</v>
      </c>
      <c r="CN37" s="26">
        <v>1.82</v>
      </c>
      <c r="CO37" s="26">
        <v>4.04</v>
      </c>
      <c r="CP37" s="26">
        <v>0</v>
      </c>
      <c r="CQ37" s="26">
        <v>0.3</v>
      </c>
    </row>
    <row r="38" spans="1:95" s="26" customFormat="1" x14ac:dyDescent="0.25">
      <c r="A38" s="23" t="str">
        <f>"39/3"</f>
        <v>39/3</v>
      </c>
      <c r="B38" s="24" t="s">
        <v>113</v>
      </c>
      <c r="C38" s="25" t="str">
        <f>"150"</f>
        <v>150</v>
      </c>
      <c r="D38" s="25">
        <v>6.58</v>
      </c>
      <c r="E38" s="25">
        <v>0</v>
      </c>
      <c r="F38" s="25">
        <v>1.72</v>
      </c>
      <c r="G38" s="25">
        <v>1.72</v>
      </c>
      <c r="H38" s="25">
        <v>34.47</v>
      </c>
      <c r="I38" s="25">
        <v>170.91364949999999</v>
      </c>
      <c r="J38" s="25">
        <v>0.32</v>
      </c>
      <c r="K38" s="25">
        <v>0</v>
      </c>
      <c r="L38" s="25">
        <v>0</v>
      </c>
      <c r="M38" s="25">
        <v>0</v>
      </c>
      <c r="N38" s="25">
        <v>0.73</v>
      </c>
      <c r="O38" s="25">
        <v>28.03</v>
      </c>
      <c r="P38" s="25">
        <v>5.72</v>
      </c>
      <c r="Q38" s="25">
        <v>0</v>
      </c>
      <c r="R38" s="25">
        <v>0</v>
      </c>
      <c r="S38" s="25">
        <v>0</v>
      </c>
      <c r="T38" s="25">
        <v>1.28</v>
      </c>
      <c r="U38" s="25">
        <v>145.29</v>
      </c>
      <c r="V38" s="25">
        <v>200.36</v>
      </c>
      <c r="W38" s="25">
        <v>11.67</v>
      </c>
      <c r="X38" s="25">
        <v>101.25</v>
      </c>
      <c r="Y38" s="25">
        <v>147.84</v>
      </c>
      <c r="Z38" s="25">
        <v>3.47</v>
      </c>
      <c r="AA38" s="25">
        <v>0</v>
      </c>
      <c r="AB38" s="25">
        <v>4.79</v>
      </c>
      <c r="AC38" s="25">
        <v>1.07</v>
      </c>
      <c r="AD38" s="25">
        <v>0.43</v>
      </c>
      <c r="AE38" s="25">
        <v>0.19</v>
      </c>
      <c r="AF38" s="25">
        <v>0.1</v>
      </c>
      <c r="AG38" s="25">
        <v>1.9</v>
      </c>
      <c r="AH38" s="25">
        <v>3.83</v>
      </c>
      <c r="AI38" s="25">
        <v>0</v>
      </c>
      <c r="AJ38" s="26">
        <v>0</v>
      </c>
      <c r="AK38" s="26">
        <v>307.89</v>
      </c>
      <c r="AL38" s="26">
        <v>240.05</v>
      </c>
      <c r="AM38" s="26">
        <v>388.78</v>
      </c>
      <c r="AN38" s="26">
        <v>276.58</v>
      </c>
      <c r="AO38" s="26">
        <v>166.99</v>
      </c>
      <c r="AP38" s="26">
        <v>208.74</v>
      </c>
      <c r="AQ38" s="26">
        <v>93.93</v>
      </c>
      <c r="AR38" s="26">
        <v>308.94</v>
      </c>
      <c r="AS38" s="26">
        <v>302.67</v>
      </c>
      <c r="AT38" s="26">
        <v>584.47</v>
      </c>
      <c r="AU38" s="26">
        <v>575.08000000000004</v>
      </c>
      <c r="AV38" s="26">
        <v>156.56</v>
      </c>
      <c r="AW38" s="26">
        <v>375.73</v>
      </c>
      <c r="AX38" s="26">
        <v>1179.3800000000001</v>
      </c>
      <c r="AY38" s="26">
        <v>0</v>
      </c>
      <c r="AZ38" s="26">
        <v>260.93</v>
      </c>
      <c r="BA38" s="26">
        <v>316.24</v>
      </c>
      <c r="BB38" s="26">
        <v>224.4</v>
      </c>
      <c r="BC38" s="26">
        <v>172.21</v>
      </c>
      <c r="BD38" s="26">
        <v>0</v>
      </c>
      <c r="BE38" s="26">
        <v>0</v>
      </c>
      <c r="BF38" s="26">
        <v>0</v>
      </c>
      <c r="BG38" s="26">
        <v>0</v>
      </c>
      <c r="BH38" s="26">
        <v>0</v>
      </c>
      <c r="BI38" s="26">
        <v>0.01</v>
      </c>
      <c r="BJ38" s="26">
        <v>0</v>
      </c>
      <c r="BK38" s="26">
        <v>0.28000000000000003</v>
      </c>
      <c r="BL38" s="26">
        <v>0</v>
      </c>
      <c r="BM38" s="26">
        <v>0.02</v>
      </c>
      <c r="BN38" s="26">
        <v>0.01</v>
      </c>
      <c r="BO38" s="26">
        <v>0</v>
      </c>
      <c r="BP38" s="26">
        <v>0</v>
      </c>
      <c r="BQ38" s="26">
        <v>0</v>
      </c>
      <c r="BR38" s="26">
        <v>0.01</v>
      </c>
      <c r="BS38" s="26">
        <v>0.56000000000000005</v>
      </c>
      <c r="BT38" s="26">
        <v>0.01</v>
      </c>
      <c r="BU38" s="26">
        <v>0</v>
      </c>
      <c r="BV38" s="26">
        <v>0.55000000000000004</v>
      </c>
      <c r="BW38" s="26">
        <v>0.05</v>
      </c>
      <c r="BX38" s="26">
        <v>0</v>
      </c>
      <c r="BY38" s="26">
        <v>0</v>
      </c>
      <c r="BZ38" s="26">
        <v>0</v>
      </c>
      <c r="CA38" s="26">
        <v>0</v>
      </c>
      <c r="CB38" s="26">
        <v>87.71</v>
      </c>
      <c r="CC38" s="27"/>
      <c r="CD38" s="27"/>
      <c r="CE38" s="26">
        <v>0.8</v>
      </c>
      <c r="CG38" s="26">
        <v>18.36</v>
      </c>
      <c r="CH38" s="26">
        <v>10.86</v>
      </c>
      <c r="CI38" s="26">
        <v>14.61</v>
      </c>
      <c r="CJ38" s="26">
        <v>2084.0700000000002</v>
      </c>
      <c r="CK38" s="26">
        <v>1025.55</v>
      </c>
      <c r="CL38" s="26">
        <v>1554.81</v>
      </c>
      <c r="CM38" s="26">
        <v>30.49</v>
      </c>
      <c r="CN38" s="26">
        <v>20.28</v>
      </c>
      <c r="CO38" s="26">
        <v>25.39</v>
      </c>
      <c r="CP38" s="26">
        <v>0</v>
      </c>
      <c r="CQ38" s="26">
        <v>0.38</v>
      </c>
    </row>
    <row r="39" spans="1:95" s="26" customFormat="1" ht="18.75" customHeight="1" x14ac:dyDescent="0.25">
      <c r="A39" s="23" t="str">
        <f>"2/9"</f>
        <v>2/9</v>
      </c>
      <c r="B39" s="24" t="s">
        <v>114</v>
      </c>
      <c r="C39" s="25" t="str">
        <f>"90"</f>
        <v>90</v>
      </c>
      <c r="D39" s="25">
        <v>10.48</v>
      </c>
      <c r="E39" s="25">
        <v>10.19</v>
      </c>
      <c r="F39" s="25">
        <v>10.07</v>
      </c>
      <c r="G39" s="25">
        <v>0.03</v>
      </c>
      <c r="H39" s="25">
        <v>2.19</v>
      </c>
      <c r="I39" s="25">
        <v>141.13043999999996</v>
      </c>
      <c r="J39" s="25">
        <v>4.01</v>
      </c>
      <c r="K39" s="25">
        <v>0.06</v>
      </c>
      <c r="L39" s="25">
        <v>0</v>
      </c>
      <c r="M39" s="25">
        <v>0</v>
      </c>
      <c r="N39" s="25">
        <v>0.21</v>
      </c>
      <c r="O39" s="25">
        <v>1.84</v>
      </c>
      <c r="P39" s="25">
        <v>0.15</v>
      </c>
      <c r="Q39" s="25">
        <v>0</v>
      </c>
      <c r="R39" s="25">
        <v>0</v>
      </c>
      <c r="S39" s="25">
        <v>0</v>
      </c>
      <c r="T39" s="25">
        <v>1.02</v>
      </c>
      <c r="U39" s="25">
        <v>130.93</v>
      </c>
      <c r="V39" s="25">
        <v>70.27</v>
      </c>
      <c r="W39" s="25">
        <v>10.63</v>
      </c>
      <c r="X39" s="25">
        <v>8.9700000000000006</v>
      </c>
      <c r="Y39" s="25">
        <v>74.88</v>
      </c>
      <c r="Z39" s="25">
        <v>0.85</v>
      </c>
      <c r="AA39" s="25">
        <v>27.14</v>
      </c>
      <c r="AB39" s="25">
        <v>14.31</v>
      </c>
      <c r="AC39" s="25">
        <v>56.86</v>
      </c>
      <c r="AD39" s="25">
        <v>0.38</v>
      </c>
      <c r="AE39" s="25">
        <v>0.03</v>
      </c>
      <c r="AF39" s="25">
        <v>0.06</v>
      </c>
      <c r="AG39" s="25">
        <v>3.86</v>
      </c>
      <c r="AH39" s="25">
        <v>7.86</v>
      </c>
      <c r="AI39" s="25">
        <v>0.39</v>
      </c>
      <c r="AJ39" s="26">
        <v>0</v>
      </c>
      <c r="AK39" s="26">
        <v>502.62</v>
      </c>
      <c r="AL39" s="26">
        <v>398.76</v>
      </c>
      <c r="AM39" s="26">
        <v>810.6</v>
      </c>
      <c r="AN39" s="26">
        <v>890.79</v>
      </c>
      <c r="AO39" s="26">
        <v>267.37</v>
      </c>
      <c r="AP39" s="26">
        <v>486.56</v>
      </c>
      <c r="AQ39" s="26">
        <v>167.23</v>
      </c>
      <c r="AR39" s="26">
        <v>428.99</v>
      </c>
      <c r="AS39" s="26">
        <v>653.86</v>
      </c>
      <c r="AT39" s="26">
        <v>695.01</v>
      </c>
      <c r="AU39" s="26">
        <v>921.21</v>
      </c>
      <c r="AV39" s="26">
        <v>277.33999999999997</v>
      </c>
      <c r="AW39" s="26">
        <v>777.02</v>
      </c>
      <c r="AX39" s="26">
        <v>1520.82</v>
      </c>
      <c r="AY39" s="26">
        <v>84.39</v>
      </c>
      <c r="AZ39" s="26">
        <v>514.89</v>
      </c>
      <c r="BA39" s="26">
        <v>493.56</v>
      </c>
      <c r="BB39" s="26">
        <v>365.35</v>
      </c>
      <c r="BC39" s="26">
        <v>130.30000000000001</v>
      </c>
      <c r="BD39" s="26">
        <v>0.05</v>
      </c>
      <c r="BE39" s="26">
        <v>0.02</v>
      </c>
      <c r="BF39" s="26">
        <v>0.01</v>
      </c>
      <c r="BG39" s="26">
        <v>0.03</v>
      </c>
      <c r="BH39" s="26">
        <v>0.03</v>
      </c>
      <c r="BI39" s="26">
        <v>0.16</v>
      </c>
      <c r="BJ39" s="26">
        <v>0</v>
      </c>
      <c r="BK39" s="26">
        <v>0.45</v>
      </c>
      <c r="BL39" s="26">
        <v>0</v>
      </c>
      <c r="BM39" s="26">
        <v>0.14000000000000001</v>
      </c>
      <c r="BN39" s="26">
        <v>0</v>
      </c>
      <c r="BO39" s="26">
        <v>0</v>
      </c>
      <c r="BP39" s="26">
        <v>0</v>
      </c>
      <c r="BQ39" s="26">
        <v>0.03</v>
      </c>
      <c r="BR39" s="26">
        <v>0.05</v>
      </c>
      <c r="BS39" s="26">
        <v>0.37</v>
      </c>
      <c r="BT39" s="26">
        <v>0</v>
      </c>
      <c r="BU39" s="26">
        <v>0</v>
      </c>
      <c r="BV39" s="26">
        <v>0.03</v>
      </c>
      <c r="BW39" s="26">
        <v>0</v>
      </c>
      <c r="BX39" s="26">
        <v>0</v>
      </c>
      <c r="BY39" s="26">
        <v>0</v>
      </c>
      <c r="BZ39" s="26">
        <v>0</v>
      </c>
      <c r="CA39" s="26">
        <v>0</v>
      </c>
      <c r="CB39" s="26">
        <v>90.98</v>
      </c>
      <c r="CC39" s="27"/>
      <c r="CD39" s="27"/>
      <c r="CE39" s="26">
        <v>29.52</v>
      </c>
      <c r="CG39" s="26">
        <v>23.66</v>
      </c>
      <c r="CH39" s="26">
        <v>11.79</v>
      </c>
      <c r="CI39" s="26">
        <v>17.73</v>
      </c>
      <c r="CJ39" s="26">
        <v>2187.2399999999998</v>
      </c>
      <c r="CK39" s="26">
        <v>1352.27</v>
      </c>
      <c r="CL39" s="26">
        <v>1769.76</v>
      </c>
      <c r="CM39" s="26">
        <v>24.83</v>
      </c>
      <c r="CN39" s="26">
        <v>16.39</v>
      </c>
      <c r="CO39" s="26">
        <v>20.64</v>
      </c>
      <c r="CP39" s="26">
        <v>0</v>
      </c>
      <c r="CQ39" s="26">
        <v>0.45</v>
      </c>
    </row>
    <row r="40" spans="1:95" s="15" customFormat="1" x14ac:dyDescent="0.25">
      <c r="A40" s="19" t="str">
        <f>"-"</f>
        <v>-</v>
      </c>
      <c r="B40" s="20" t="s">
        <v>115</v>
      </c>
      <c r="C40" s="21" t="str">
        <f>"100"</f>
        <v>100</v>
      </c>
      <c r="D40" s="21">
        <v>1.5</v>
      </c>
      <c r="E40" s="21">
        <v>0</v>
      </c>
      <c r="F40" s="21">
        <v>0.5</v>
      </c>
      <c r="G40" s="21">
        <v>0.5</v>
      </c>
      <c r="H40" s="21">
        <v>22.7</v>
      </c>
      <c r="I40" s="21">
        <v>95.500000000000014</v>
      </c>
      <c r="J40" s="21">
        <v>0.2</v>
      </c>
      <c r="K40" s="21">
        <v>0</v>
      </c>
      <c r="L40" s="21">
        <v>0</v>
      </c>
      <c r="M40" s="21">
        <v>0</v>
      </c>
      <c r="N40" s="21">
        <v>19</v>
      </c>
      <c r="O40" s="21">
        <v>2</v>
      </c>
      <c r="P40" s="21">
        <v>1.7</v>
      </c>
      <c r="Q40" s="21">
        <v>0</v>
      </c>
      <c r="R40" s="21">
        <v>0</v>
      </c>
      <c r="S40" s="21">
        <v>0.4</v>
      </c>
      <c r="T40" s="21">
        <v>0.9</v>
      </c>
      <c r="U40" s="21">
        <v>31</v>
      </c>
      <c r="V40" s="21">
        <v>348</v>
      </c>
      <c r="W40" s="21">
        <v>8</v>
      </c>
      <c r="X40" s="21">
        <v>42</v>
      </c>
      <c r="Y40" s="21">
        <v>28</v>
      </c>
      <c r="Z40" s="21">
        <v>0.6</v>
      </c>
      <c r="AA40" s="21">
        <v>0</v>
      </c>
      <c r="AB40" s="21">
        <v>120</v>
      </c>
      <c r="AC40" s="21">
        <v>20</v>
      </c>
      <c r="AD40" s="21">
        <v>0.4</v>
      </c>
      <c r="AE40" s="21">
        <v>0.04</v>
      </c>
      <c r="AF40" s="21">
        <v>0.05</v>
      </c>
      <c r="AG40" s="21">
        <v>0.6</v>
      </c>
      <c r="AH40" s="21">
        <v>0.9</v>
      </c>
      <c r="AI40" s="21">
        <v>10</v>
      </c>
      <c r="AJ40" s="15">
        <v>0</v>
      </c>
      <c r="AK40" s="15">
        <v>0</v>
      </c>
      <c r="AL40" s="15">
        <v>0</v>
      </c>
      <c r="AM40" s="15">
        <v>0</v>
      </c>
      <c r="AN40" s="15">
        <v>0</v>
      </c>
      <c r="AO40" s="15">
        <v>0</v>
      </c>
      <c r="AP40" s="15">
        <v>0</v>
      </c>
      <c r="AQ40" s="15">
        <v>0</v>
      </c>
      <c r="AR40" s="15">
        <v>0</v>
      </c>
      <c r="AS40" s="15">
        <v>0</v>
      </c>
      <c r="AT40" s="15">
        <v>0</v>
      </c>
      <c r="AU40" s="15">
        <v>0</v>
      </c>
      <c r="AV40" s="15">
        <v>0</v>
      </c>
      <c r="AW40" s="15">
        <v>0</v>
      </c>
      <c r="AX40" s="15">
        <v>0</v>
      </c>
      <c r="AY40" s="15">
        <v>0</v>
      </c>
      <c r="AZ40" s="15">
        <v>0</v>
      </c>
      <c r="BA40" s="15">
        <v>0</v>
      </c>
      <c r="BB40" s="15">
        <v>0</v>
      </c>
      <c r="BC40" s="15">
        <v>0</v>
      </c>
      <c r="BD40" s="15">
        <v>0</v>
      </c>
      <c r="BE40" s="15">
        <v>0</v>
      </c>
      <c r="BF40" s="15">
        <v>0</v>
      </c>
      <c r="BG40" s="15">
        <v>0</v>
      </c>
      <c r="BH40" s="15">
        <v>0</v>
      </c>
      <c r="BI40" s="15">
        <v>0</v>
      </c>
      <c r="BJ40" s="15">
        <v>0</v>
      </c>
      <c r="BK40" s="15">
        <v>0</v>
      </c>
      <c r="BL40" s="15">
        <v>0</v>
      </c>
      <c r="BM40" s="15">
        <v>0</v>
      </c>
      <c r="BN40" s="15">
        <v>0</v>
      </c>
      <c r="BO40" s="15">
        <v>0</v>
      </c>
      <c r="BP40" s="15">
        <v>0</v>
      </c>
      <c r="BQ40" s="15">
        <v>0</v>
      </c>
      <c r="BR40" s="15">
        <v>0</v>
      </c>
      <c r="BS40" s="15">
        <v>0</v>
      </c>
      <c r="BT40" s="15">
        <v>0</v>
      </c>
      <c r="BU40" s="15">
        <v>0</v>
      </c>
      <c r="BV40" s="15">
        <v>0</v>
      </c>
      <c r="BW40" s="15">
        <v>0</v>
      </c>
      <c r="BX40" s="15">
        <v>0</v>
      </c>
      <c r="BY40" s="15">
        <v>0</v>
      </c>
      <c r="BZ40" s="15">
        <v>0</v>
      </c>
      <c r="CA40" s="15">
        <v>0</v>
      </c>
      <c r="CB40" s="15">
        <v>74</v>
      </c>
      <c r="CC40" s="22"/>
      <c r="CD40" s="22"/>
      <c r="CE40" s="15">
        <v>20</v>
      </c>
      <c r="CG40" s="15">
        <v>6</v>
      </c>
      <c r="CH40" s="15">
        <v>1.5</v>
      </c>
      <c r="CI40" s="15">
        <v>3.75</v>
      </c>
      <c r="CJ40" s="15">
        <v>300</v>
      </c>
      <c r="CK40" s="15">
        <v>123</v>
      </c>
      <c r="CL40" s="15">
        <v>211.5</v>
      </c>
      <c r="CM40" s="15">
        <v>18.899999999999999</v>
      </c>
      <c r="CN40" s="15">
        <v>18.899999999999999</v>
      </c>
      <c r="CO40" s="15">
        <v>18.899999999999999</v>
      </c>
      <c r="CP40" s="15">
        <v>0</v>
      </c>
      <c r="CQ40" s="15">
        <v>0</v>
      </c>
    </row>
    <row r="41" spans="1:95" s="16" customFormat="1" x14ac:dyDescent="0.25">
      <c r="A41" s="28"/>
      <c r="B41" s="29" t="s">
        <v>145</v>
      </c>
      <c r="C41" s="30">
        <v>660</v>
      </c>
      <c r="D41" s="30">
        <v>23.57</v>
      </c>
      <c r="E41" s="30">
        <v>10.19</v>
      </c>
      <c r="F41" s="30">
        <v>16.55</v>
      </c>
      <c r="G41" s="30">
        <v>6.51</v>
      </c>
      <c r="H41" s="30">
        <v>97.3</v>
      </c>
      <c r="I41" s="30">
        <v>612.91</v>
      </c>
      <c r="J41" s="30">
        <v>5.0599999999999996</v>
      </c>
      <c r="K41" s="30">
        <v>2.4</v>
      </c>
      <c r="L41" s="30">
        <v>0</v>
      </c>
      <c r="M41" s="30">
        <v>0</v>
      </c>
      <c r="N41" s="30">
        <v>27.68</v>
      </c>
      <c r="O41" s="30">
        <v>58.43</v>
      </c>
      <c r="P41" s="30">
        <v>11.2</v>
      </c>
      <c r="Q41" s="30">
        <v>0</v>
      </c>
      <c r="R41" s="30">
        <v>0</v>
      </c>
      <c r="S41" s="30">
        <v>0.85</v>
      </c>
      <c r="T41" s="30">
        <v>5.67</v>
      </c>
      <c r="U41" s="30">
        <v>701.93</v>
      </c>
      <c r="V41" s="30">
        <v>861.5</v>
      </c>
      <c r="W41" s="30">
        <v>53.76</v>
      </c>
      <c r="X41" s="30">
        <v>177.77</v>
      </c>
      <c r="Y41" s="30">
        <v>324.39</v>
      </c>
      <c r="Z41" s="30">
        <v>6.6</v>
      </c>
      <c r="AA41" s="30">
        <v>27.14</v>
      </c>
      <c r="AB41" s="30">
        <v>693.95</v>
      </c>
      <c r="AC41" s="30">
        <v>188.83</v>
      </c>
      <c r="AD41" s="30">
        <v>3.29</v>
      </c>
      <c r="AE41" s="30">
        <v>0.34</v>
      </c>
      <c r="AF41" s="30">
        <v>0.25</v>
      </c>
      <c r="AG41" s="30">
        <v>6.88</v>
      </c>
      <c r="AH41" s="30">
        <v>13.79</v>
      </c>
      <c r="AI41" s="30">
        <v>12.76</v>
      </c>
      <c r="AJ41" s="16">
        <v>0</v>
      </c>
      <c r="AK41" s="16">
        <v>1019.32</v>
      </c>
      <c r="AL41" s="16">
        <v>832.65</v>
      </c>
      <c r="AM41" s="16">
        <v>1504.18</v>
      </c>
      <c r="AN41" s="16">
        <v>1313.55</v>
      </c>
      <c r="AO41" s="16">
        <v>497.89</v>
      </c>
      <c r="AP41" s="16">
        <v>833.46</v>
      </c>
      <c r="AQ41" s="16">
        <v>314.75</v>
      </c>
      <c r="AR41" s="16">
        <v>975.42</v>
      </c>
      <c r="AS41" s="16">
        <v>1133.27</v>
      </c>
      <c r="AT41" s="16">
        <v>1507.57</v>
      </c>
      <c r="AU41" s="16">
        <v>1775.17</v>
      </c>
      <c r="AV41" s="16">
        <v>517.37</v>
      </c>
      <c r="AW41" s="16">
        <v>1333.05</v>
      </c>
      <c r="AX41" s="16">
        <v>3864.71</v>
      </c>
      <c r="AY41" s="16">
        <v>84.39</v>
      </c>
      <c r="AZ41" s="16">
        <v>1143.83</v>
      </c>
      <c r="BA41" s="16">
        <v>997.79</v>
      </c>
      <c r="BB41" s="16">
        <v>714.07</v>
      </c>
      <c r="BC41" s="16">
        <v>391.74</v>
      </c>
      <c r="BD41" s="16">
        <v>0.05</v>
      </c>
      <c r="BE41" s="16">
        <v>0.02</v>
      </c>
      <c r="BF41" s="16">
        <v>0.01</v>
      </c>
      <c r="BG41" s="16">
        <v>0.03</v>
      </c>
      <c r="BH41" s="16">
        <v>0.03</v>
      </c>
      <c r="BI41" s="16">
        <v>0.17</v>
      </c>
      <c r="BJ41" s="16">
        <v>0</v>
      </c>
      <c r="BK41" s="16">
        <v>1.03</v>
      </c>
      <c r="BL41" s="16">
        <v>0</v>
      </c>
      <c r="BM41" s="16">
        <v>0.31</v>
      </c>
      <c r="BN41" s="16">
        <v>0.02</v>
      </c>
      <c r="BO41" s="16">
        <v>0.02</v>
      </c>
      <c r="BP41" s="16">
        <v>0</v>
      </c>
      <c r="BQ41" s="16">
        <v>0.03</v>
      </c>
      <c r="BR41" s="16">
        <v>0.06</v>
      </c>
      <c r="BS41" s="16">
        <v>1.85</v>
      </c>
      <c r="BT41" s="16">
        <v>0.01</v>
      </c>
      <c r="BU41" s="16">
        <v>0</v>
      </c>
      <c r="BV41" s="16">
        <v>2.91</v>
      </c>
      <c r="BW41" s="16">
        <v>0.08</v>
      </c>
      <c r="BX41" s="16">
        <v>0</v>
      </c>
      <c r="BY41" s="16">
        <v>0</v>
      </c>
      <c r="BZ41" s="16">
        <v>0</v>
      </c>
      <c r="CA41" s="16">
        <v>0</v>
      </c>
      <c r="CB41" s="16">
        <v>527.44000000000005</v>
      </c>
      <c r="CC41" s="13"/>
      <c r="CD41" s="13" t="e">
        <f>$I$41/#REF!*100</f>
        <v>#REF!</v>
      </c>
      <c r="CE41" s="16">
        <v>142.79</v>
      </c>
      <c r="CG41" s="16">
        <v>71.709999999999994</v>
      </c>
      <c r="CH41" s="16">
        <v>41.73</v>
      </c>
      <c r="CI41" s="16">
        <v>56.72</v>
      </c>
      <c r="CJ41" s="16">
        <v>7253.76</v>
      </c>
      <c r="CK41" s="16">
        <v>3548.25</v>
      </c>
      <c r="CL41" s="16">
        <v>5401.01</v>
      </c>
      <c r="CM41" s="16">
        <v>137.19</v>
      </c>
      <c r="CN41" s="16">
        <v>96.3</v>
      </c>
      <c r="CO41" s="16">
        <v>116.77</v>
      </c>
      <c r="CP41" s="16">
        <v>5</v>
      </c>
      <c r="CQ41" s="16">
        <v>1.1299999999999999</v>
      </c>
    </row>
    <row r="43" spans="1:95" x14ac:dyDescent="0.25">
      <c r="B43" s="35" t="s">
        <v>139</v>
      </c>
    </row>
    <row r="44" spans="1:95" x14ac:dyDescent="0.25">
      <c r="B44" s="17" t="s">
        <v>144</v>
      </c>
    </row>
    <row r="45" spans="1:95" s="26" customFormat="1" x14ac:dyDescent="0.25">
      <c r="A45" s="23" t="str">
        <f>"-"</f>
        <v>-</v>
      </c>
      <c r="B45" s="24" t="s">
        <v>101</v>
      </c>
      <c r="C45" s="25" t="str">
        <f>"30"</f>
        <v>30</v>
      </c>
      <c r="D45" s="25">
        <v>1.98</v>
      </c>
      <c r="E45" s="25">
        <v>0</v>
      </c>
      <c r="F45" s="25">
        <v>0.2</v>
      </c>
      <c r="G45" s="25">
        <v>0.2</v>
      </c>
      <c r="H45" s="25">
        <v>14.07</v>
      </c>
      <c r="I45" s="25">
        <v>67.170299999999997</v>
      </c>
      <c r="J45" s="25">
        <v>0</v>
      </c>
      <c r="K45" s="25">
        <v>0</v>
      </c>
      <c r="L45" s="25">
        <v>0</v>
      </c>
      <c r="M45" s="25">
        <v>0</v>
      </c>
      <c r="N45" s="25">
        <v>0.33</v>
      </c>
      <c r="O45" s="25">
        <v>13.68</v>
      </c>
      <c r="P45" s="25">
        <v>0.06</v>
      </c>
      <c r="Q45" s="25">
        <v>0</v>
      </c>
      <c r="R45" s="25">
        <v>0</v>
      </c>
      <c r="S45" s="25">
        <v>0</v>
      </c>
      <c r="T45" s="25">
        <v>0.54</v>
      </c>
      <c r="U45" s="25">
        <v>0</v>
      </c>
      <c r="V45" s="25">
        <v>0</v>
      </c>
      <c r="W45" s="25">
        <v>0</v>
      </c>
      <c r="X45" s="25">
        <v>0</v>
      </c>
      <c r="Y45" s="25">
        <v>0</v>
      </c>
      <c r="Z45" s="25">
        <v>0</v>
      </c>
      <c r="AA45" s="25">
        <v>0</v>
      </c>
      <c r="AB45" s="25">
        <v>0</v>
      </c>
      <c r="AC45" s="25">
        <v>0</v>
      </c>
      <c r="AD45" s="25">
        <v>0</v>
      </c>
      <c r="AE45" s="25">
        <v>0</v>
      </c>
      <c r="AF45" s="25">
        <v>0</v>
      </c>
      <c r="AG45" s="25">
        <v>0</v>
      </c>
      <c r="AH45" s="25">
        <v>0</v>
      </c>
      <c r="AI45" s="25">
        <v>0</v>
      </c>
      <c r="AJ45" s="26">
        <v>0</v>
      </c>
      <c r="AK45" s="26">
        <v>95.79</v>
      </c>
      <c r="AL45" s="26">
        <v>99.7</v>
      </c>
      <c r="AM45" s="26">
        <v>152.69</v>
      </c>
      <c r="AN45" s="26">
        <v>50.63</v>
      </c>
      <c r="AO45" s="26">
        <v>30.02</v>
      </c>
      <c r="AP45" s="26">
        <v>60.03</v>
      </c>
      <c r="AQ45" s="26">
        <v>22.71</v>
      </c>
      <c r="AR45" s="26">
        <v>108.58</v>
      </c>
      <c r="AS45" s="26">
        <v>67.34</v>
      </c>
      <c r="AT45" s="26">
        <v>93.96</v>
      </c>
      <c r="AU45" s="26">
        <v>77.52</v>
      </c>
      <c r="AV45" s="26">
        <v>40.72</v>
      </c>
      <c r="AW45" s="26">
        <v>72.040000000000006</v>
      </c>
      <c r="AX45" s="26">
        <v>602.39</v>
      </c>
      <c r="AY45" s="26">
        <v>0</v>
      </c>
      <c r="AZ45" s="26">
        <v>196.27</v>
      </c>
      <c r="BA45" s="26">
        <v>85.35</v>
      </c>
      <c r="BB45" s="26">
        <v>56.64</v>
      </c>
      <c r="BC45" s="26">
        <v>44.89</v>
      </c>
      <c r="BD45" s="26">
        <v>0</v>
      </c>
      <c r="BE45" s="26">
        <v>0</v>
      </c>
      <c r="BF45" s="26">
        <v>0</v>
      </c>
      <c r="BG45" s="26">
        <v>0</v>
      </c>
      <c r="BH45" s="26">
        <v>0</v>
      </c>
      <c r="BI45" s="26">
        <v>0</v>
      </c>
      <c r="BJ45" s="26">
        <v>0</v>
      </c>
      <c r="BK45" s="26">
        <v>0.02</v>
      </c>
      <c r="BL45" s="26">
        <v>0</v>
      </c>
      <c r="BM45" s="26">
        <v>0</v>
      </c>
      <c r="BN45" s="26">
        <v>0</v>
      </c>
      <c r="BO45" s="26">
        <v>0</v>
      </c>
      <c r="BP45" s="26">
        <v>0</v>
      </c>
      <c r="BQ45" s="26">
        <v>0</v>
      </c>
      <c r="BR45" s="26">
        <v>0</v>
      </c>
      <c r="BS45" s="26">
        <v>0.02</v>
      </c>
      <c r="BT45" s="26">
        <v>0</v>
      </c>
      <c r="BU45" s="26">
        <v>0</v>
      </c>
      <c r="BV45" s="26">
        <v>0.08</v>
      </c>
      <c r="BW45" s="26">
        <v>0</v>
      </c>
      <c r="BX45" s="26">
        <v>0</v>
      </c>
      <c r="BY45" s="26">
        <v>0</v>
      </c>
      <c r="BZ45" s="26">
        <v>0</v>
      </c>
      <c r="CA45" s="26">
        <v>0</v>
      </c>
      <c r="CB45" s="26">
        <v>11.73</v>
      </c>
      <c r="CC45" s="27"/>
      <c r="CD45" s="27"/>
      <c r="CE45" s="26">
        <v>0</v>
      </c>
      <c r="CG45" s="26">
        <v>0</v>
      </c>
      <c r="CH45" s="26">
        <v>0</v>
      </c>
      <c r="CI45" s="26">
        <v>0</v>
      </c>
      <c r="CJ45" s="26">
        <v>950</v>
      </c>
      <c r="CK45" s="26">
        <v>366</v>
      </c>
      <c r="CL45" s="26">
        <v>658</v>
      </c>
      <c r="CM45" s="26">
        <v>7.6</v>
      </c>
      <c r="CN45" s="26">
        <v>7.6</v>
      </c>
      <c r="CO45" s="26">
        <v>7.6</v>
      </c>
      <c r="CP45" s="26">
        <v>0</v>
      </c>
      <c r="CQ45" s="26">
        <v>0</v>
      </c>
    </row>
    <row r="46" spans="1:95" s="26" customFormat="1" x14ac:dyDescent="0.25">
      <c r="A46" s="23" t="str">
        <f>"-"</f>
        <v>-</v>
      </c>
      <c r="B46" s="24" t="s">
        <v>102</v>
      </c>
      <c r="C46" s="25" t="str">
        <f>"30"</f>
        <v>30</v>
      </c>
      <c r="D46" s="25">
        <v>1.98</v>
      </c>
      <c r="E46" s="25">
        <v>0</v>
      </c>
      <c r="F46" s="25">
        <v>0.36</v>
      </c>
      <c r="G46" s="25">
        <v>0.36</v>
      </c>
      <c r="H46" s="25">
        <v>12.51</v>
      </c>
      <c r="I46" s="25">
        <v>58.013999999999996</v>
      </c>
      <c r="J46" s="25">
        <v>0.06</v>
      </c>
      <c r="K46" s="25">
        <v>0</v>
      </c>
      <c r="L46" s="25">
        <v>0</v>
      </c>
      <c r="M46" s="25">
        <v>0</v>
      </c>
      <c r="N46" s="25">
        <v>0.36</v>
      </c>
      <c r="O46" s="25">
        <v>9.66</v>
      </c>
      <c r="P46" s="25">
        <v>2.4900000000000002</v>
      </c>
      <c r="Q46" s="25">
        <v>0</v>
      </c>
      <c r="R46" s="25">
        <v>0</v>
      </c>
      <c r="S46" s="25">
        <v>0.3</v>
      </c>
      <c r="T46" s="25">
        <v>0.75</v>
      </c>
      <c r="U46" s="25">
        <v>183</v>
      </c>
      <c r="V46" s="25">
        <v>73.5</v>
      </c>
      <c r="W46" s="25">
        <v>10.5</v>
      </c>
      <c r="X46" s="25">
        <v>14.1</v>
      </c>
      <c r="Y46" s="25">
        <v>47.4</v>
      </c>
      <c r="Z46" s="25">
        <v>1.17</v>
      </c>
      <c r="AA46" s="25">
        <v>0</v>
      </c>
      <c r="AB46" s="25">
        <v>1.5</v>
      </c>
      <c r="AC46" s="25">
        <v>0.3</v>
      </c>
      <c r="AD46" s="25">
        <v>0.42</v>
      </c>
      <c r="AE46" s="25">
        <v>0.05</v>
      </c>
      <c r="AF46" s="25">
        <v>0.02</v>
      </c>
      <c r="AG46" s="25">
        <v>0.21</v>
      </c>
      <c r="AH46" s="25">
        <v>0.6</v>
      </c>
      <c r="AI46" s="25">
        <v>0</v>
      </c>
      <c r="AJ46" s="26">
        <v>0</v>
      </c>
      <c r="AK46" s="26">
        <v>96.6</v>
      </c>
      <c r="AL46" s="26">
        <v>74.400000000000006</v>
      </c>
      <c r="AM46" s="26">
        <v>128.1</v>
      </c>
      <c r="AN46" s="26">
        <v>66.900000000000006</v>
      </c>
      <c r="AO46" s="26">
        <v>27.9</v>
      </c>
      <c r="AP46" s="26">
        <v>59.4</v>
      </c>
      <c r="AQ46" s="26">
        <v>24</v>
      </c>
      <c r="AR46" s="26">
        <v>111.3</v>
      </c>
      <c r="AS46" s="26">
        <v>89.1</v>
      </c>
      <c r="AT46" s="26">
        <v>87.3</v>
      </c>
      <c r="AU46" s="26">
        <v>139.19999999999999</v>
      </c>
      <c r="AV46" s="26">
        <v>37.200000000000003</v>
      </c>
      <c r="AW46" s="26">
        <v>93</v>
      </c>
      <c r="AX46" s="26">
        <v>467.7</v>
      </c>
      <c r="AY46" s="26">
        <v>0</v>
      </c>
      <c r="AZ46" s="26">
        <v>157.80000000000001</v>
      </c>
      <c r="BA46" s="26">
        <v>87.3</v>
      </c>
      <c r="BB46" s="26">
        <v>54</v>
      </c>
      <c r="BC46" s="26">
        <v>39</v>
      </c>
      <c r="BD46" s="26">
        <v>0</v>
      </c>
      <c r="BE46" s="26">
        <v>0</v>
      </c>
      <c r="BF46" s="26">
        <v>0</v>
      </c>
      <c r="BG46" s="26">
        <v>0</v>
      </c>
      <c r="BH46" s="26">
        <v>0</v>
      </c>
      <c r="BI46" s="26">
        <v>0</v>
      </c>
      <c r="BJ46" s="26">
        <v>0</v>
      </c>
      <c r="BK46" s="26">
        <v>0.04</v>
      </c>
      <c r="BL46" s="26">
        <v>0</v>
      </c>
      <c r="BM46" s="26">
        <v>0</v>
      </c>
      <c r="BN46" s="26">
        <v>0.01</v>
      </c>
      <c r="BO46" s="26">
        <v>0</v>
      </c>
      <c r="BP46" s="26">
        <v>0</v>
      </c>
      <c r="BQ46" s="26">
        <v>0</v>
      </c>
      <c r="BR46" s="26">
        <v>0</v>
      </c>
      <c r="BS46" s="26">
        <v>0.03</v>
      </c>
      <c r="BT46" s="26">
        <v>0</v>
      </c>
      <c r="BU46" s="26">
        <v>0</v>
      </c>
      <c r="BV46" s="26">
        <v>0.14000000000000001</v>
      </c>
      <c r="BW46" s="26">
        <v>0.02</v>
      </c>
      <c r="BX46" s="26">
        <v>0</v>
      </c>
      <c r="BY46" s="26">
        <v>0</v>
      </c>
      <c r="BZ46" s="26">
        <v>0</v>
      </c>
      <c r="CA46" s="26">
        <v>0</v>
      </c>
      <c r="CB46" s="26">
        <v>14.1</v>
      </c>
      <c r="CC46" s="27"/>
      <c r="CD46" s="27"/>
      <c r="CE46" s="26">
        <v>0.25</v>
      </c>
      <c r="CG46" s="26">
        <v>2</v>
      </c>
      <c r="CH46" s="26">
        <v>2</v>
      </c>
      <c r="CI46" s="26">
        <v>2</v>
      </c>
      <c r="CJ46" s="26">
        <v>380</v>
      </c>
      <c r="CK46" s="26">
        <v>146.4</v>
      </c>
      <c r="CL46" s="26">
        <v>263.2</v>
      </c>
      <c r="CM46" s="26">
        <v>3.8</v>
      </c>
      <c r="CN46" s="26">
        <v>3.16</v>
      </c>
      <c r="CO46" s="26">
        <v>3.48</v>
      </c>
      <c r="CP46" s="26">
        <v>0</v>
      </c>
      <c r="CQ46" s="26">
        <v>0</v>
      </c>
    </row>
    <row r="47" spans="1:95" s="26" customFormat="1" x14ac:dyDescent="0.25">
      <c r="A47" s="23" t="str">
        <f>"29/10"</f>
        <v>29/10</v>
      </c>
      <c r="B47" s="24" t="s">
        <v>116</v>
      </c>
      <c r="C47" s="25" t="str">
        <f>"200"</f>
        <v>200</v>
      </c>
      <c r="D47" s="25">
        <v>0.23</v>
      </c>
      <c r="E47" s="25">
        <v>0</v>
      </c>
      <c r="F47" s="25">
        <v>0.05</v>
      </c>
      <c r="G47" s="25">
        <v>0.05</v>
      </c>
      <c r="H47" s="25">
        <v>9.92</v>
      </c>
      <c r="I47" s="25">
        <v>39.591609756097526</v>
      </c>
      <c r="J47" s="25">
        <v>0</v>
      </c>
      <c r="K47" s="25">
        <v>0</v>
      </c>
      <c r="L47" s="25">
        <v>0</v>
      </c>
      <c r="M47" s="25">
        <v>0</v>
      </c>
      <c r="N47" s="25">
        <v>9.7200000000000006</v>
      </c>
      <c r="O47" s="25">
        <v>0</v>
      </c>
      <c r="P47" s="25">
        <v>0.19</v>
      </c>
      <c r="Q47" s="25">
        <v>0</v>
      </c>
      <c r="R47" s="25">
        <v>0</v>
      </c>
      <c r="S47" s="25">
        <v>0.28000000000000003</v>
      </c>
      <c r="T47" s="25">
        <v>0.09</v>
      </c>
      <c r="U47" s="25">
        <v>0.63</v>
      </c>
      <c r="V47" s="25">
        <v>8.16</v>
      </c>
      <c r="W47" s="25">
        <v>2.1800000000000002</v>
      </c>
      <c r="X47" s="25">
        <v>0.56000000000000005</v>
      </c>
      <c r="Y47" s="25">
        <v>1</v>
      </c>
      <c r="Z47" s="25">
        <v>0.06</v>
      </c>
      <c r="AA47" s="25">
        <v>0</v>
      </c>
      <c r="AB47" s="25">
        <v>0.44</v>
      </c>
      <c r="AC47" s="25">
        <v>0.1</v>
      </c>
      <c r="AD47" s="25">
        <v>0.01</v>
      </c>
      <c r="AE47" s="25">
        <v>0</v>
      </c>
      <c r="AF47" s="25">
        <v>0</v>
      </c>
      <c r="AG47" s="25">
        <v>0</v>
      </c>
      <c r="AH47" s="25">
        <v>0.01</v>
      </c>
      <c r="AI47" s="25">
        <v>0.78</v>
      </c>
      <c r="AJ47" s="26">
        <v>0</v>
      </c>
      <c r="AK47" s="26">
        <v>0.67</v>
      </c>
      <c r="AL47" s="26">
        <v>0.76</v>
      </c>
      <c r="AM47" s="26">
        <v>0.62</v>
      </c>
      <c r="AN47" s="26">
        <v>1.1499999999999999</v>
      </c>
      <c r="AO47" s="26">
        <v>0.28999999999999998</v>
      </c>
      <c r="AP47" s="26">
        <v>1.2</v>
      </c>
      <c r="AQ47" s="26">
        <v>0</v>
      </c>
      <c r="AR47" s="26">
        <v>1.53</v>
      </c>
      <c r="AS47" s="26">
        <v>0</v>
      </c>
      <c r="AT47" s="26">
        <v>0</v>
      </c>
      <c r="AU47" s="26">
        <v>0</v>
      </c>
      <c r="AV47" s="26">
        <v>0.86</v>
      </c>
      <c r="AW47" s="26">
        <v>0</v>
      </c>
      <c r="AX47" s="26">
        <v>0</v>
      </c>
      <c r="AY47" s="26">
        <v>0</v>
      </c>
      <c r="AZ47" s="26">
        <v>0</v>
      </c>
      <c r="BA47" s="26">
        <v>0</v>
      </c>
      <c r="BB47" s="26">
        <v>0</v>
      </c>
      <c r="BC47" s="26">
        <v>0</v>
      </c>
      <c r="BD47" s="26">
        <v>0</v>
      </c>
      <c r="BE47" s="26">
        <v>0</v>
      </c>
      <c r="BF47" s="26">
        <v>0</v>
      </c>
      <c r="BG47" s="26">
        <v>0</v>
      </c>
      <c r="BH47" s="26">
        <v>0</v>
      </c>
      <c r="BI47" s="26">
        <v>0</v>
      </c>
      <c r="BJ47" s="26">
        <v>0</v>
      </c>
      <c r="BK47" s="26">
        <v>0</v>
      </c>
      <c r="BL47" s="26">
        <v>0</v>
      </c>
      <c r="BM47" s="26">
        <v>0</v>
      </c>
      <c r="BN47" s="26">
        <v>0</v>
      </c>
      <c r="BO47" s="26">
        <v>0</v>
      </c>
      <c r="BP47" s="26">
        <v>0</v>
      </c>
      <c r="BQ47" s="26">
        <v>0</v>
      </c>
      <c r="BR47" s="26">
        <v>0</v>
      </c>
      <c r="BS47" s="26">
        <v>0</v>
      </c>
      <c r="BT47" s="26">
        <v>0</v>
      </c>
      <c r="BU47" s="26">
        <v>0</v>
      </c>
      <c r="BV47" s="26">
        <v>0</v>
      </c>
      <c r="BW47" s="26">
        <v>0</v>
      </c>
      <c r="BX47" s="26">
        <v>0</v>
      </c>
      <c r="BY47" s="26">
        <v>0</v>
      </c>
      <c r="BZ47" s="26">
        <v>0</v>
      </c>
      <c r="CA47" s="26">
        <v>0</v>
      </c>
      <c r="CB47" s="26">
        <v>199.5</v>
      </c>
      <c r="CC47" s="27"/>
      <c r="CD47" s="27"/>
      <c r="CE47" s="26">
        <v>7.0000000000000007E-2</v>
      </c>
      <c r="CG47" s="26">
        <v>3.85</v>
      </c>
      <c r="CH47" s="26">
        <v>3.72</v>
      </c>
      <c r="CI47" s="26">
        <v>3.79</v>
      </c>
      <c r="CJ47" s="26">
        <v>434.63</v>
      </c>
      <c r="CK47" s="26">
        <v>165.16</v>
      </c>
      <c r="CL47" s="26">
        <v>299.89999999999998</v>
      </c>
      <c r="CM47" s="26">
        <v>39.92</v>
      </c>
      <c r="CN47" s="26">
        <v>23.87</v>
      </c>
      <c r="CO47" s="26">
        <v>31.9</v>
      </c>
      <c r="CP47" s="26">
        <v>9.76</v>
      </c>
      <c r="CQ47" s="26">
        <v>0</v>
      </c>
    </row>
    <row r="48" spans="1:95" s="26" customFormat="1" ht="32.25" customHeight="1" x14ac:dyDescent="0.25">
      <c r="A48" s="23" t="str">
        <f>"3/1"</f>
        <v>3/1</v>
      </c>
      <c r="B48" s="24" t="s">
        <v>104</v>
      </c>
      <c r="C48" s="25" t="str">
        <f>"60"</f>
        <v>60</v>
      </c>
      <c r="D48" s="25">
        <v>0.96</v>
      </c>
      <c r="E48" s="25">
        <v>0</v>
      </c>
      <c r="F48" s="25">
        <v>3.58</v>
      </c>
      <c r="G48" s="25">
        <v>3.58</v>
      </c>
      <c r="H48" s="25">
        <v>5.35</v>
      </c>
      <c r="I48" s="25">
        <v>54.938662799999996</v>
      </c>
      <c r="J48" s="25">
        <v>0.45</v>
      </c>
      <c r="K48" s="25">
        <v>2.34</v>
      </c>
      <c r="L48" s="25">
        <v>0</v>
      </c>
      <c r="M48" s="25">
        <v>0</v>
      </c>
      <c r="N48" s="25">
        <v>4.22</v>
      </c>
      <c r="O48" s="25">
        <v>0.05</v>
      </c>
      <c r="P48" s="25">
        <v>1.07</v>
      </c>
      <c r="Q48" s="25">
        <v>0</v>
      </c>
      <c r="R48" s="25">
        <v>0</v>
      </c>
      <c r="S48" s="25">
        <v>0.16</v>
      </c>
      <c r="T48" s="25">
        <v>0.67</v>
      </c>
      <c r="U48" s="25">
        <v>120.78</v>
      </c>
      <c r="V48" s="25">
        <v>160.6</v>
      </c>
      <c r="W48" s="25">
        <v>26.82</v>
      </c>
      <c r="X48" s="25">
        <v>8.6300000000000008</v>
      </c>
      <c r="Y48" s="25">
        <v>16.88</v>
      </c>
      <c r="Z48" s="25">
        <v>0.33</v>
      </c>
      <c r="AA48" s="25">
        <v>0</v>
      </c>
      <c r="AB48" s="25">
        <v>10.7</v>
      </c>
      <c r="AC48" s="25">
        <v>1.64</v>
      </c>
      <c r="AD48" s="25">
        <v>1.64</v>
      </c>
      <c r="AE48" s="25">
        <v>0.02</v>
      </c>
      <c r="AF48" s="25">
        <v>0.02</v>
      </c>
      <c r="AG48" s="25">
        <v>0.37</v>
      </c>
      <c r="AH48" s="25">
        <v>0.49</v>
      </c>
      <c r="AI48" s="25">
        <v>24.08</v>
      </c>
      <c r="AJ48" s="26">
        <v>0</v>
      </c>
      <c r="AK48" s="26">
        <v>31.03</v>
      </c>
      <c r="AL48" s="26">
        <v>26.75</v>
      </c>
      <c r="AM48" s="26">
        <v>34.25</v>
      </c>
      <c r="AN48" s="26">
        <v>32.64</v>
      </c>
      <c r="AO48" s="26">
        <v>11.77</v>
      </c>
      <c r="AP48" s="26">
        <v>24.08</v>
      </c>
      <c r="AQ48" s="26">
        <v>5.35</v>
      </c>
      <c r="AR48" s="26">
        <v>29.96</v>
      </c>
      <c r="AS48" s="26">
        <v>37.99</v>
      </c>
      <c r="AT48" s="26">
        <v>45.48</v>
      </c>
      <c r="AU48" s="26">
        <v>92.03</v>
      </c>
      <c r="AV48" s="26">
        <v>14.98</v>
      </c>
      <c r="AW48" s="26">
        <v>25.15</v>
      </c>
      <c r="AX48" s="26">
        <v>147.15</v>
      </c>
      <c r="AY48" s="26">
        <v>0</v>
      </c>
      <c r="AZ48" s="26">
        <v>31.57</v>
      </c>
      <c r="BA48" s="26">
        <v>31.57</v>
      </c>
      <c r="BB48" s="26">
        <v>26.75</v>
      </c>
      <c r="BC48" s="26">
        <v>10.7</v>
      </c>
      <c r="BD48" s="26">
        <v>0</v>
      </c>
      <c r="BE48" s="26">
        <v>0</v>
      </c>
      <c r="BF48" s="26">
        <v>0</v>
      </c>
      <c r="BG48" s="26">
        <v>0</v>
      </c>
      <c r="BH48" s="26">
        <v>0</v>
      </c>
      <c r="BI48" s="26">
        <v>0</v>
      </c>
      <c r="BJ48" s="26">
        <v>0</v>
      </c>
      <c r="BK48" s="26">
        <v>0.22</v>
      </c>
      <c r="BL48" s="26">
        <v>0</v>
      </c>
      <c r="BM48" s="26">
        <v>0.14000000000000001</v>
      </c>
      <c r="BN48" s="26">
        <v>0.01</v>
      </c>
      <c r="BO48" s="26">
        <v>0.02</v>
      </c>
      <c r="BP48" s="26">
        <v>0</v>
      </c>
      <c r="BQ48" s="26">
        <v>0</v>
      </c>
      <c r="BR48" s="26">
        <v>0</v>
      </c>
      <c r="BS48" s="26">
        <v>0.84</v>
      </c>
      <c r="BT48" s="26">
        <v>0</v>
      </c>
      <c r="BU48" s="26">
        <v>0</v>
      </c>
      <c r="BV48" s="26">
        <v>2.08</v>
      </c>
      <c r="BW48" s="26">
        <v>0</v>
      </c>
      <c r="BX48" s="26">
        <v>0</v>
      </c>
      <c r="BY48" s="26">
        <v>0</v>
      </c>
      <c r="BZ48" s="26">
        <v>0</v>
      </c>
      <c r="CA48" s="26">
        <v>0</v>
      </c>
      <c r="CB48" s="26">
        <v>49.36</v>
      </c>
      <c r="CC48" s="27"/>
      <c r="CD48" s="27"/>
      <c r="CE48" s="26">
        <v>1.78</v>
      </c>
      <c r="CG48" s="26">
        <v>16.55</v>
      </c>
      <c r="CH48" s="26">
        <v>7.16</v>
      </c>
      <c r="CI48" s="26">
        <v>11.85</v>
      </c>
      <c r="CJ48" s="26">
        <v>487.6</v>
      </c>
      <c r="CK48" s="26">
        <v>116.75</v>
      </c>
      <c r="CL48" s="26">
        <v>302.18</v>
      </c>
      <c r="CM48" s="26">
        <v>8.9499999999999993</v>
      </c>
      <c r="CN48" s="26">
        <v>8.65</v>
      </c>
      <c r="CO48" s="26">
        <v>8.8000000000000007</v>
      </c>
      <c r="CP48" s="26">
        <v>1.8</v>
      </c>
      <c r="CQ48" s="26">
        <v>0.3</v>
      </c>
    </row>
    <row r="49" spans="1:95" s="26" customFormat="1" ht="18" customHeight="1" x14ac:dyDescent="0.25">
      <c r="A49" s="23" t="str">
        <f>"46/3"</f>
        <v>46/3</v>
      </c>
      <c r="B49" s="24" t="s">
        <v>117</v>
      </c>
      <c r="C49" s="25" t="str">
        <f>"150"</f>
        <v>150</v>
      </c>
      <c r="D49" s="25">
        <v>5.3</v>
      </c>
      <c r="E49" s="25">
        <v>0.03</v>
      </c>
      <c r="F49" s="25">
        <v>2.98</v>
      </c>
      <c r="G49" s="25">
        <v>0.66</v>
      </c>
      <c r="H49" s="25">
        <v>34.11</v>
      </c>
      <c r="I49" s="25">
        <v>183.94017449999998</v>
      </c>
      <c r="J49" s="25">
        <v>1.87</v>
      </c>
      <c r="K49" s="25">
        <v>0.08</v>
      </c>
      <c r="L49" s="25">
        <v>0</v>
      </c>
      <c r="M49" s="25">
        <v>0</v>
      </c>
      <c r="N49" s="25">
        <v>0.97</v>
      </c>
      <c r="O49" s="25">
        <v>31.42</v>
      </c>
      <c r="P49" s="25">
        <v>1.72</v>
      </c>
      <c r="Q49" s="25">
        <v>0</v>
      </c>
      <c r="R49" s="25">
        <v>0</v>
      </c>
      <c r="S49" s="25">
        <v>0</v>
      </c>
      <c r="T49" s="25">
        <v>0.68</v>
      </c>
      <c r="U49" s="25">
        <v>147.26</v>
      </c>
      <c r="V49" s="25">
        <v>56.22</v>
      </c>
      <c r="W49" s="25">
        <v>10.53</v>
      </c>
      <c r="X49" s="25">
        <v>7.17</v>
      </c>
      <c r="Y49" s="25">
        <v>39.83</v>
      </c>
      <c r="Z49" s="25">
        <v>0.73</v>
      </c>
      <c r="AA49" s="25">
        <v>9</v>
      </c>
      <c r="AB49" s="25">
        <v>9</v>
      </c>
      <c r="AC49" s="25">
        <v>16.88</v>
      </c>
      <c r="AD49" s="25">
        <v>0.8</v>
      </c>
      <c r="AE49" s="25">
        <v>0.06</v>
      </c>
      <c r="AF49" s="25">
        <v>0.02</v>
      </c>
      <c r="AG49" s="25">
        <v>0.49</v>
      </c>
      <c r="AH49" s="25">
        <v>1.49</v>
      </c>
      <c r="AI49" s="25">
        <v>0</v>
      </c>
      <c r="AJ49" s="26">
        <v>0</v>
      </c>
      <c r="AK49" s="26">
        <v>229.67</v>
      </c>
      <c r="AL49" s="26">
        <v>209.98</v>
      </c>
      <c r="AM49" s="26">
        <v>393.39</v>
      </c>
      <c r="AN49" s="26">
        <v>122.87</v>
      </c>
      <c r="AO49" s="26">
        <v>74.91</v>
      </c>
      <c r="AP49" s="26">
        <v>152.19</v>
      </c>
      <c r="AQ49" s="26">
        <v>49.94</v>
      </c>
      <c r="AR49" s="26">
        <v>244.06</v>
      </c>
      <c r="AS49" s="26">
        <v>161.38999999999999</v>
      </c>
      <c r="AT49" s="26">
        <v>194.59</v>
      </c>
      <c r="AU49" s="26">
        <v>166.92</v>
      </c>
      <c r="AV49" s="26">
        <v>98.07</v>
      </c>
      <c r="AW49" s="26">
        <v>170.55</v>
      </c>
      <c r="AX49" s="26">
        <v>1497.86</v>
      </c>
      <c r="AY49" s="26">
        <v>0</v>
      </c>
      <c r="AZ49" s="26">
        <v>471.98</v>
      </c>
      <c r="BA49" s="26">
        <v>244.48</v>
      </c>
      <c r="BB49" s="26">
        <v>122.77</v>
      </c>
      <c r="BC49" s="26">
        <v>97.19</v>
      </c>
      <c r="BD49" s="26">
        <v>0.09</v>
      </c>
      <c r="BE49" s="26">
        <v>0.04</v>
      </c>
      <c r="BF49" s="26">
        <v>0.02</v>
      </c>
      <c r="BG49" s="26">
        <v>0.05</v>
      </c>
      <c r="BH49" s="26">
        <v>0.06</v>
      </c>
      <c r="BI49" s="26">
        <v>0.26</v>
      </c>
      <c r="BJ49" s="26">
        <v>0</v>
      </c>
      <c r="BK49" s="26">
        <v>0.81</v>
      </c>
      <c r="BL49" s="26">
        <v>0</v>
      </c>
      <c r="BM49" s="26">
        <v>0.23</v>
      </c>
      <c r="BN49" s="26">
        <v>0</v>
      </c>
      <c r="BO49" s="26">
        <v>0</v>
      </c>
      <c r="BP49" s="26">
        <v>0</v>
      </c>
      <c r="BQ49" s="26">
        <v>0.05</v>
      </c>
      <c r="BR49" s="26">
        <v>0.08</v>
      </c>
      <c r="BS49" s="26">
        <v>0.6</v>
      </c>
      <c r="BT49" s="26">
        <v>0</v>
      </c>
      <c r="BU49" s="26">
        <v>0</v>
      </c>
      <c r="BV49" s="26">
        <v>0.24</v>
      </c>
      <c r="BW49" s="26">
        <v>0.01</v>
      </c>
      <c r="BX49" s="26">
        <v>0</v>
      </c>
      <c r="BY49" s="26">
        <v>0</v>
      </c>
      <c r="BZ49" s="26">
        <v>0</v>
      </c>
      <c r="CA49" s="26">
        <v>0</v>
      </c>
      <c r="CB49" s="26">
        <v>7.57</v>
      </c>
      <c r="CC49" s="27"/>
      <c r="CD49" s="27"/>
      <c r="CE49" s="26">
        <v>10.5</v>
      </c>
      <c r="CG49" s="26">
        <v>15.92</v>
      </c>
      <c r="CH49" s="26">
        <v>8.3000000000000007</v>
      </c>
      <c r="CI49" s="26">
        <v>12.11</v>
      </c>
      <c r="CJ49" s="26">
        <v>369.83</v>
      </c>
      <c r="CK49" s="26">
        <v>365.4</v>
      </c>
      <c r="CL49" s="26">
        <v>367.62</v>
      </c>
      <c r="CM49" s="26">
        <v>9.36</v>
      </c>
      <c r="CN49" s="26">
        <v>4.76</v>
      </c>
      <c r="CO49" s="26">
        <v>7.06</v>
      </c>
      <c r="CP49" s="26">
        <v>0</v>
      </c>
      <c r="CQ49" s="26">
        <v>0.38</v>
      </c>
    </row>
    <row r="50" spans="1:95" s="15" customFormat="1" x14ac:dyDescent="0.25">
      <c r="A50" s="19" t="str">
        <f>"4/256"</f>
        <v>4/256</v>
      </c>
      <c r="B50" s="20" t="s">
        <v>118</v>
      </c>
      <c r="C50" s="21" t="str">
        <f>"90"</f>
        <v>90</v>
      </c>
      <c r="D50" s="21">
        <v>13.54</v>
      </c>
      <c r="E50" s="21">
        <v>13.89</v>
      </c>
      <c r="F50" s="21">
        <v>12.92</v>
      </c>
      <c r="G50" s="21">
        <v>2.73</v>
      </c>
      <c r="H50" s="21">
        <v>2.68</v>
      </c>
      <c r="I50" s="21">
        <v>180.85451039999998</v>
      </c>
      <c r="J50" s="21">
        <v>5.64</v>
      </c>
      <c r="K50" s="21">
        <v>1.76</v>
      </c>
      <c r="L50" s="21">
        <v>0</v>
      </c>
      <c r="M50" s="21">
        <v>0</v>
      </c>
      <c r="N50" s="21">
        <v>1.24</v>
      </c>
      <c r="O50" s="21">
        <v>1.1599999999999999</v>
      </c>
      <c r="P50" s="21">
        <v>0.28000000000000003</v>
      </c>
      <c r="Q50" s="21">
        <v>0</v>
      </c>
      <c r="R50" s="21">
        <v>0</v>
      </c>
      <c r="S50" s="21">
        <v>0.13</v>
      </c>
      <c r="T50" s="21">
        <v>1.1399999999999999</v>
      </c>
      <c r="U50" s="21">
        <v>154.69999999999999</v>
      </c>
      <c r="V50" s="21">
        <v>262.77999999999997</v>
      </c>
      <c r="W50" s="21">
        <v>9.7100000000000009</v>
      </c>
      <c r="X50" s="21">
        <v>18.190000000000001</v>
      </c>
      <c r="Y50" s="21">
        <v>129.94999999999999</v>
      </c>
      <c r="Z50" s="21">
        <v>1.92</v>
      </c>
      <c r="AA50" s="21">
        <v>0</v>
      </c>
      <c r="AB50" s="21">
        <v>410.4</v>
      </c>
      <c r="AC50" s="21">
        <v>85.5</v>
      </c>
      <c r="AD50" s="21">
        <v>1.58</v>
      </c>
      <c r="AE50" s="21">
        <v>0.04</v>
      </c>
      <c r="AF50" s="21">
        <v>0.1</v>
      </c>
      <c r="AG50" s="21">
        <v>2.93</v>
      </c>
      <c r="AH50" s="21">
        <v>6.35</v>
      </c>
      <c r="AI50" s="21">
        <v>1.03</v>
      </c>
      <c r="AJ50" s="15">
        <v>0</v>
      </c>
      <c r="AK50" s="15">
        <v>736.18</v>
      </c>
      <c r="AL50" s="15">
        <v>557.57000000000005</v>
      </c>
      <c r="AM50" s="15">
        <v>1052.95</v>
      </c>
      <c r="AN50" s="15">
        <v>1823.46</v>
      </c>
      <c r="AO50" s="15">
        <v>315.36</v>
      </c>
      <c r="AP50" s="15">
        <v>570.20000000000005</v>
      </c>
      <c r="AQ50" s="15">
        <v>149.41999999999999</v>
      </c>
      <c r="AR50" s="15">
        <v>567.74</v>
      </c>
      <c r="AS50" s="15">
        <v>769.78</v>
      </c>
      <c r="AT50" s="15">
        <v>740.53</v>
      </c>
      <c r="AU50" s="15">
        <v>1253.8800000000001</v>
      </c>
      <c r="AV50" s="15">
        <v>502.41</v>
      </c>
      <c r="AW50" s="15">
        <v>664.85</v>
      </c>
      <c r="AX50" s="15">
        <v>2217.87</v>
      </c>
      <c r="AY50" s="15">
        <v>203.63</v>
      </c>
      <c r="AZ50" s="15">
        <v>498.42</v>
      </c>
      <c r="BA50" s="15">
        <v>557.28</v>
      </c>
      <c r="BB50" s="15">
        <v>466.87</v>
      </c>
      <c r="BC50" s="15">
        <v>185.66</v>
      </c>
      <c r="BD50" s="15">
        <v>0</v>
      </c>
      <c r="BE50" s="15">
        <v>0</v>
      </c>
      <c r="BF50" s="15">
        <v>0</v>
      </c>
      <c r="BG50" s="15">
        <v>0</v>
      </c>
      <c r="BH50" s="15">
        <v>0</v>
      </c>
      <c r="BI50" s="15">
        <v>0</v>
      </c>
      <c r="BJ50" s="15">
        <v>0</v>
      </c>
      <c r="BK50" s="15">
        <v>0.15</v>
      </c>
      <c r="BL50" s="15">
        <v>0</v>
      </c>
      <c r="BM50" s="15">
        <v>0.1</v>
      </c>
      <c r="BN50" s="15">
        <v>0.01</v>
      </c>
      <c r="BO50" s="15">
        <v>0.02</v>
      </c>
      <c r="BP50" s="15">
        <v>0</v>
      </c>
      <c r="BQ50" s="15">
        <v>0</v>
      </c>
      <c r="BR50" s="15">
        <v>0</v>
      </c>
      <c r="BS50" s="15">
        <v>0.56999999999999995</v>
      </c>
      <c r="BT50" s="15">
        <v>0</v>
      </c>
      <c r="BU50" s="15">
        <v>0</v>
      </c>
      <c r="BV50" s="15">
        <v>1.6</v>
      </c>
      <c r="BW50" s="15">
        <v>0</v>
      </c>
      <c r="BX50" s="15">
        <v>0</v>
      </c>
      <c r="BY50" s="15">
        <v>0</v>
      </c>
      <c r="BZ50" s="15">
        <v>0</v>
      </c>
      <c r="CA50" s="15">
        <v>0</v>
      </c>
      <c r="CB50" s="15">
        <v>57.85</v>
      </c>
      <c r="CC50" s="22"/>
      <c r="CD50" s="22"/>
      <c r="CE50" s="15">
        <v>68.400000000000006</v>
      </c>
      <c r="CG50" s="15">
        <v>16.489999999999998</v>
      </c>
      <c r="CH50" s="15">
        <v>11.09</v>
      </c>
      <c r="CI50" s="15">
        <v>13.79</v>
      </c>
      <c r="CJ50" s="15">
        <v>2518.38</v>
      </c>
      <c r="CK50" s="15">
        <v>1574.19</v>
      </c>
      <c r="CL50" s="15">
        <v>2046.28</v>
      </c>
      <c r="CM50" s="15">
        <v>17.21</v>
      </c>
      <c r="CN50" s="15">
        <v>10.050000000000001</v>
      </c>
      <c r="CO50" s="15">
        <v>13.65</v>
      </c>
      <c r="CP50" s="15">
        <v>0</v>
      </c>
      <c r="CQ50" s="15">
        <v>0.27</v>
      </c>
    </row>
    <row r="51" spans="1:95" s="16" customFormat="1" x14ac:dyDescent="0.25">
      <c r="A51" s="28"/>
      <c r="B51" s="29" t="s">
        <v>145</v>
      </c>
      <c r="C51" s="30">
        <v>560</v>
      </c>
      <c r="D51" s="30">
        <v>24</v>
      </c>
      <c r="E51" s="30">
        <v>13.92</v>
      </c>
      <c r="F51" s="30">
        <v>20.09</v>
      </c>
      <c r="G51" s="30">
        <v>7.58</v>
      </c>
      <c r="H51" s="30">
        <v>78.63</v>
      </c>
      <c r="I51" s="30">
        <v>584.51</v>
      </c>
      <c r="J51" s="30">
        <v>8.02</v>
      </c>
      <c r="K51" s="30">
        <v>4.18</v>
      </c>
      <c r="L51" s="30">
        <v>0</v>
      </c>
      <c r="M51" s="30">
        <v>0</v>
      </c>
      <c r="N51" s="30">
        <v>16.850000000000001</v>
      </c>
      <c r="O51" s="30">
        <v>55.98</v>
      </c>
      <c r="P51" s="30">
        <v>5.81</v>
      </c>
      <c r="Q51" s="30">
        <v>0</v>
      </c>
      <c r="R51" s="30">
        <v>0</v>
      </c>
      <c r="S51" s="30">
        <v>0.86</v>
      </c>
      <c r="T51" s="30">
        <v>3.87</v>
      </c>
      <c r="U51" s="30">
        <v>606.36</v>
      </c>
      <c r="V51" s="30">
        <v>561.27</v>
      </c>
      <c r="W51" s="30">
        <v>59.73</v>
      </c>
      <c r="X51" s="30">
        <v>48.64</v>
      </c>
      <c r="Y51" s="30">
        <v>235.05</v>
      </c>
      <c r="Z51" s="30">
        <v>4.2</v>
      </c>
      <c r="AA51" s="30">
        <v>9</v>
      </c>
      <c r="AB51" s="30">
        <v>432.04</v>
      </c>
      <c r="AC51" s="30">
        <v>104.41</v>
      </c>
      <c r="AD51" s="30">
        <v>4.45</v>
      </c>
      <c r="AE51" s="30">
        <v>0.18</v>
      </c>
      <c r="AF51" s="30">
        <v>0.17</v>
      </c>
      <c r="AG51" s="30">
        <v>4.01</v>
      </c>
      <c r="AH51" s="30">
        <v>8.94</v>
      </c>
      <c r="AI51" s="30">
        <v>25.89</v>
      </c>
      <c r="AJ51" s="16">
        <v>0</v>
      </c>
      <c r="AK51" s="16">
        <v>1189.95</v>
      </c>
      <c r="AL51" s="16">
        <v>969.17</v>
      </c>
      <c r="AM51" s="16">
        <v>1761.99</v>
      </c>
      <c r="AN51" s="16">
        <v>2097.66</v>
      </c>
      <c r="AO51" s="16">
        <v>460.24</v>
      </c>
      <c r="AP51" s="16">
        <v>867.09</v>
      </c>
      <c r="AQ51" s="16">
        <v>251.41</v>
      </c>
      <c r="AR51" s="16">
        <v>1063.17</v>
      </c>
      <c r="AS51" s="16">
        <v>1125.5899999999999</v>
      </c>
      <c r="AT51" s="16">
        <v>1161.8699999999999</v>
      </c>
      <c r="AU51" s="16">
        <v>1729.56</v>
      </c>
      <c r="AV51" s="16">
        <v>694.24</v>
      </c>
      <c r="AW51" s="16">
        <v>1025.5899999999999</v>
      </c>
      <c r="AX51" s="16">
        <v>4932.96</v>
      </c>
      <c r="AY51" s="16">
        <v>203.63</v>
      </c>
      <c r="AZ51" s="16">
        <v>1356.05</v>
      </c>
      <c r="BA51" s="16">
        <v>1005.97</v>
      </c>
      <c r="BB51" s="16">
        <v>727.03</v>
      </c>
      <c r="BC51" s="16">
        <v>377.44</v>
      </c>
      <c r="BD51" s="16">
        <v>0.09</v>
      </c>
      <c r="BE51" s="16">
        <v>0.04</v>
      </c>
      <c r="BF51" s="16">
        <v>0.02</v>
      </c>
      <c r="BG51" s="16">
        <v>0.05</v>
      </c>
      <c r="BH51" s="16">
        <v>0.06</v>
      </c>
      <c r="BI51" s="16">
        <v>0.26</v>
      </c>
      <c r="BJ51" s="16">
        <v>0</v>
      </c>
      <c r="BK51" s="16">
        <v>1.24</v>
      </c>
      <c r="BL51" s="16">
        <v>0</v>
      </c>
      <c r="BM51" s="16">
        <v>0.48</v>
      </c>
      <c r="BN51" s="16">
        <v>0.02</v>
      </c>
      <c r="BO51" s="16">
        <v>0.04</v>
      </c>
      <c r="BP51" s="16">
        <v>0</v>
      </c>
      <c r="BQ51" s="16">
        <v>0.05</v>
      </c>
      <c r="BR51" s="16">
        <v>0.09</v>
      </c>
      <c r="BS51" s="16">
        <v>2.0499999999999998</v>
      </c>
      <c r="BT51" s="16">
        <v>0</v>
      </c>
      <c r="BU51" s="16">
        <v>0</v>
      </c>
      <c r="BV51" s="16">
        <v>4.16</v>
      </c>
      <c r="BW51" s="16">
        <v>0.04</v>
      </c>
      <c r="BX51" s="16">
        <v>0</v>
      </c>
      <c r="BY51" s="16">
        <v>0</v>
      </c>
      <c r="BZ51" s="16">
        <v>0</v>
      </c>
      <c r="CA51" s="16">
        <v>0</v>
      </c>
      <c r="CB51" s="16">
        <v>340.11</v>
      </c>
      <c r="CC51" s="13"/>
      <c r="CD51" s="13" t="e">
        <f>$I$51/#REF!*100</f>
        <v>#REF!</v>
      </c>
      <c r="CE51" s="16">
        <v>81.010000000000005</v>
      </c>
      <c r="CG51" s="16">
        <v>54.81</v>
      </c>
      <c r="CH51" s="16">
        <v>32.28</v>
      </c>
      <c r="CI51" s="16">
        <v>43.55</v>
      </c>
      <c r="CJ51" s="16">
        <v>5140.4399999999996</v>
      </c>
      <c r="CK51" s="16">
        <v>2733.9</v>
      </c>
      <c r="CL51" s="16">
        <v>3937.17</v>
      </c>
      <c r="CM51" s="16">
        <v>86.85</v>
      </c>
      <c r="CN51" s="16">
        <v>58.1</v>
      </c>
      <c r="CO51" s="16">
        <v>72.489999999999995</v>
      </c>
      <c r="CP51" s="16">
        <v>11.56</v>
      </c>
      <c r="CQ51" s="16">
        <v>0.95</v>
      </c>
    </row>
    <row r="53" spans="1:95" x14ac:dyDescent="0.25">
      <c r="B53" s="35" t="s">
        <v>140</v>
      </c>
    </row>
    <row r="54" spans="1:95" x14ac:dyDescent="0.25">
      <c r="B54" s="17" t="s">
        <v>144</v>
      </c>
    </row>
    <row r="55" spans="1:95" s="26" customFormat="1" x14ac:dyDescent="0.25">
      <c r="A55" s="23" t="str">
        <f>"-"</f>
        <v>-</v>
      </c>
      <c r="B55" s="24" t="s">
        <v>101</v>
      </c>
      <c r="C55" s="25" t="str">
        <f>"30"</f>
        <v>30</v>
      </c>
      <c r="D55" s="25">
        <v>1.98</v>
      </c>
      <c r="E55" s="25">
        <v>0</v>
      </c>
      <c r="F55" s="25">
        <v>0.2</v>
      </c>
      <c r="G55" s="25">
        <v>0.2</v>
      </c>
      <c r="H55" s="25">
        <v>14.07</v>
      </c>
      <c r="I55" s="25">
        <v>67.170299999999997</v>
      </c>
      <c r="J55" s="25">
        <v>0</v>
      </c>
      <c r="K55" s="25">
        <v>0</v>
      </c>
      <c r="L55" s="25">
        <v>0</v>
      </c>
      <c r="M55" s="25">
        <v>0</v>
      </c>
      <c r="N55" s="25">
        <v>0.33</v>
      </c>
      <c r="O55" s="25">
        <v>13.68</v>
      </c>
      <c r="P55" s="25">
        <v>0.06</v>
      </c>
      <c r="Q55" s="25">
        <v>0</v>
      </c>
      <c r="R55" s="25">
        <v>0</v>
      </c>
      <c r="S55" s="25">
        <v>0</v>
      </c>
      <c r="T55" s="25">
        <v>0.54</v>
      </c>
      <c r="U55" s="25">
        <v>0</v>
      </c>
      <c r="V55" s="25">
        <v>0</v>
      </c>
      <c r="W55" s="25">
        <v>0</v>
      </c>
      <c r="X55" s="25">
        <v>0</v>
      </c>
      <c r="Y55" s="25">
        <v>0</v>
      </c>
      <c r="Z55" s="25">
        <v>0</v>
      </c>
      <c r="AA55" s="25">
        <v>0</v>
      </c>
      <c r="AB55" s="25">
        <v>0</v>
      </c>
      <c r="AC55" s="25">
        <v>0</v>
      </c>
      <c r="AD55" s="25">
        <v>0</v>
      </c>
      <c r="AE55" s="25">
        <v>0</v>
      </c>
      <c r="AF55" s="25">
        <v>0</v>
      </c>
      <c r="AG55" s="25">
        <v>0</v>
      </c>
      <c r="AH55" s="25">
        <v>0</v>
      </c>
      <c r="AI55" s="25">
        <v>0</v>
      </c>
      <c r="AJ55" s="26">
        <v>0</v>
      </c>
      <c r="AK55" s="26">
        <v>95.79</v>
      </c>
      <c r="AL55" s="26">
        <v>99.7</v>
      </c>
      <c r="AM55" s="26">
        <v>152.69</v>
      </c>
      <c r="AN55" s="26">
        <v>50.63</v>
      </c>
      <c r="AO55" s="26">
        <v>30.02</v>
      </c>
      <c r="AP55" s="26">
        <v>60.03</v>
      </c>
      <c r="AQ55" s="26">
        <v>22.71</v>
      </c>
      <c r="AR55" s="26">
        <v>108.58</v>
      </c>
      <c r="AS55" s="26">
        <v>67.34</v>
      </c>
      <c r="AT55" s="26">
        <v>93.96</v>
      </c>
      <c r="AU55" s="26">
        <v>77.52</v>
      </c>
      <c r="AV55" s="26">
        <v>40.72</v>
      </c>
      <c r="AW55" s="26">
        <v>72.040000000000006</v>
      </c>
      <c r="AX55" s="26">
        <v>602.39</v>
      </c>
      <c r="AY55" s="26">
        <v>0</v>
      </c>
      <c r="AZ55" s="26">
        <v>196.27</v>
      </c>
      <c r="BA55" s="26">
        <v>85.35</v>
      </c>
      <c r="BB55" s="26">
        <v>56.64</v>
      </c>
      <c r="BC55" s="26">
        <v>44.89</v>
      </c>
      <c r="BD55" s="26">
        <v>0</v>
      </c>
      <c r="BE55" s="26">
        <v>0</v>
      </c>
      <c r="BF55" s="26">
        <v>0</v>
      </c>
      <c r="BG55" s="26">
        <v>0</v>
      </c>
      <c r="BH55" s="26">
        <v>0</v>
      </c>
      <c r="BI55" s="26">
        <v>0</v>
      </c>
      <c r="BJ55" s="26">
        <v>0</v>
      </c>
      <c r="BK55" s="26">
        <v>0.02</v>
      </c>
      <c r="BL55" s="26">
        <v>0</v>
      </c>
      <c r="BM55" s="26">
        <v>0</v>
      </c>
      <c r="BN55" s="26">
        <v>0</v>
      </c>
      <c r="BO55" s="26">
        <v>0</v>
      </c>
      <c r="BP55" s="26">
        <v>0</v>
      </c>
      <c r="BQ55" s="26">
        <v>0</v>
      </c>
      <c r="BR55" s="26">
        <v>0</v>
      </c>
      <c r="BS55" s="26">
        <v>0.02</v>
      </c>
      <c r="BT55" s="26">
        <v>0</v>
      </c>
      <c r="BU55" s="26">
        <v>0</v>
      </c>
      <c r="BV55" s="26">
        <v>0.08</v>
      </c>
      <c r="BW55" s="26">
        <v>0</v>
      </c>
      <c r="BX55" s="26">
        <v>0</v>
      </c>
      <c r="BY55" s="26">
        <v>0</v>
      </c>
      <c r="BZ55" s="26">
        <v>0</v>
      </c>
      <c r="CA55" s="26">
        <v>0</v>
      </c>
      <c r="CB55" s="26">
        <v>11.73</v>
      </c>
      <c r="CC55" s="27"/>
      <c r="CD55" s="27"/>
      <c r="CE55" s="26">
        <v>0</v>
      </c>
      <c r="CG55" s="26">
        <v>0</v>
      </c>
      <c r="CH55" s="26">
        <v>0</v>
      </c>
      <c r="CI55" s="26">
        <v>0</v>
      </c>
      <c r="CJ55" s="26">
        <v>950</v>
      </c>
      <c r="CK55" s="26">
        <v>366</v>
      </c>
      <c r="CL55" s="26">
        <v>658</v>
      </c>
      <c r="CM55" s="26">
        <v>7.6</v>
      </c>
      <c r="CN55" s="26">
        <v>7.6</v>
      </c>
      <c r="CO55" s="26">
        <v>7.6</v>
      </c>
      <c r="CP55" s="26">
        <v>0</v>
      </c>
      <c r="CQ55" s="26">
        <v>0</v>
      </c>
    </row>
    <row r="56" spans="1:95" s="26" customFormat="1" x14ac:dyDescent="0.25">
      <c r="A56" s="23" t="str">
        <f>"-"</f>
        <v>-</v>
      </c>
      <c r="B56" s="24" t="s">
        <v>102</v>
      </c>
      <c r="C56" s="25" t="str">
        <f>"30"</f>
        <v>30</v>
      </c>
      <c r="D56" s="25">
        <v>1.98</v>
      </c>
      <c r="E56" s="25">
        <v>0</v>
      </c>
      <c r="F56" s="25">
        <v>0.36</v>
      </c>
      <c r="G56" s="25">
        <v>0.36</v>
      </c>
      <c r="H56" s="25">
        <v>12.51</v>
      </c>
      <c r="I56" s="25">
        <v>58.013999999999996</v>
      </c>
      <c r="J56" s="25">
        <v>0.06</v>
      </c>
      <c r="K56" s="25">
        <v>0</v>
      </c>
      <c r="L56" s="25">
        <v>0</v>
      </c>
      <c r="M56" s="25">
        <v>0</v>
      </c>
      <c r="N56" s="25">
        <v>0.36</v>
      </c>
      <c r="O56" s="25">
        <v>9.66</v>
      </c>
      <c r="P56" s="25">
        <v>2.4900000000000002</v>
      </c>
      <c r="Q56" s="25">
        <v>0</v>
      </c>
      <c r="R56" s="25">
        <v>0</v>
      </c>
      <c r="S56" s="25">
        <v>0.3</v>
      </c>
      <c r="T56" s="25">
        <v>0.75</v>
      </c>
      <c r="U56" s="25">
        <v>183</v>
      </c>
      <c r="V56" s="25">
        <v>73.5</v>
      </c>
      <c r="W56" s="25">
        <v>10.5</v>
      </c>
      <c r="X56" s="25">
        <v>14.1</v>
      </c>
      <c r="Y56" s="25">
        <v>47.4</v>
      </c>
      <c r="Z56" s="25">
        <v>1.17</v>
      </c>
      <c r="AA56" s="25">
        <v>0</v>
      </c>
      <c r="AB56" s="25">
        <v>1.5</v>
      </c>
      <c r="AC56" s="25">
        <v>0.3</v>
      </c>
      <c r="AD56" s="25">
        <v>0.42</v>
      </c>
      <c r="AE56" s="25">
        <v>0.05</v>
      </c>
      <c r="AF56" s="25">
        <v>0.02</v>
      </c>
      <c r="AG56" s="25">
        <v>0.21</v>
      </c>
      <c r="AH56" s="25">
        <v>0.6</v>
      </c>
      <c r="AI56" s="25">
        <v>0</v>
      </c>
      <c r="AJ56" s="26">
        <v>0</v>
      </c>
      <c r="AK56" s="26">
        <v>96.6</v>
      </c>
      <c r="AL56" s="26">
        <v>74.400000000000006</v>
      </c>
      <c r="AM56" s="26">
        <v>128.1</v>
      </c>
      <c r="AN56" s="26">
        <v>66.900000000000006</v>
      </c>
      <c r="AO56" s="26">
        <v>27.9</v>
      </c>
      <c r="AP56" s="26">
        <v>59.4</v>
      </c>
      <c r="AQ56" s="26">
        <v>24</v>
      </c>
      <c r="AR56" s="26">
        <v>111.3</v>
      </c>
      <c r="AS56" s="26">
        <v>89.1</v>
      </c>
      <c r="AT56" s="26">
        <v>87.3</v>
      </c>
      <c r="AU56" s="26">
        <v>139.19999999999999</v>
      </c>
      <c r="AV56" s="26">
        <v>37.200000000000003</v>
      </c>
      <c r="AW56" s="26">
        <v>93</v>
      </c>
      <c r="AX56" s="26">
        <v>467.7</v>
      </c>
      <c r="AY56" s="26">
        <v>0</v>
      </c>
      <c r="AZ56" s="26">
        <v>157.80000000000001</v>
      </c>
      <c r="BA56" s="26">
        <v>87.3</v>
      </c>
      <c r="BB56" s="26">
        <v>54</v>
      </c>
      <c r="BC56" s="26">
        <v>39</v>
      </c>
      <c r="BD56" s="26">
        <v>0</v>
      </c>
      <c r="BE56" s="26">
        <v>0</v>
      </c>
      <c r="BF56" s="26">
        <v>0</v>
      </c>
      <c r="BG56" s="26">
        <v>0</v>
      </c>
      <c r="BH56" s="26">
        <v>0</v>
      </c>
      <c r="BI56" s="26">
        <v>0</v>
      </c>
      <c r="BJ56" s="26">
        <v>0</v>
      </c>
      <c r="BK56" s="26">
        <v>0.04</v>
      </c>
      <c r="BL56" s="26">
        <v>0</v>
      </c>
      <c r="BM56" s="26">
        <v>0</v>
      </c>
      <c r="BN56" s="26">
        <v>0.01</v>
      </c>
      <c r="BO56" s="26">
        <v>0</v>
      </c>
      <c r="BP56" s="26">
        <v>0</v>
      </c>
      <c r="BQ56" s="26">
        <v>0</v>
      </c>
      <c r="BR56" s="26">
        <v>0</v>
      </c>
      <c r="BS56" s="26">
        <v>0.03</v>
      </c>
      <c r="BT56" s="26">
        <v>0</v>
      </c>
      <c r="BU56" s="26">
        <v>0</v>
      </c>
      <c r="BV56" s="26">
        <v>0.14000000000000001</v>
      </c>
      <c r="BW56" s="26">
        <v>0.02</v>
      </c>
      <c r="BX56" s="26">
        <v>0</v>
      </c>
      <c r="BY56" s="26">
        <v>0</v>
      </c>
      <c r="BZ56" s="26">
        <v>0</v>
      </c>
      <c r="CA56" s="26">
        <v>0</v>
      </c>
      <c r="CB56" s="26">
        <v>14.1</v>
      </c>
      <c r="CC56" s="27"/>
      <c r="CD56" s="27"/>
      <c r="CE56" s="26">
        <v>0.25</v>
      </c>
      <c r="CG56" s="26">
        <v>2</v>
      </c>
      <c r="CH56" s="26">
        <v>2</v>
      </c>
      <c r="CI56" s="26">
        <v>2</v>
      </c>
      <c r="CJ56" s="26">
        <v>380</v>
      </c>
      <c r="CK56" s="26">
        <v>146.4</v>
      </c>
      <c r="CL56" s="26">
        <v>263.2</v>
      </c>
      <c r="CM56" s="26">
        <v>3.8</v>
      </c>
      <c r="CN56" s="26">
        <v>3.16</v>
      </c>
      <c r="CO56" s="26">
        <v>3.48</v>
      </c>
      <c r="CP56" s="26">
        <v>0</v>
      </c>
      <c r="CQ56" s="26">
        <v>0</v>
      </c>
    </row>
    <row r="57" spans="1:95" s="26" customFormat="1" x14ac:dyDescent="0.25">
      <c r="A57" s="23" t="str">
        <f>"27/10"</f>
        <v>27/10</v>
      </c>
      <c r="B57" s="24" t="s">
        <v>103</v>
      </c>
      <c r="C57" s="25" t="str">
        <f>"200"</f>
        <v>200</v>
      </c>
      <c r="D57" s="25">
        <v>0.2</v>
      </c>
      <c r="E57" s="25">
        <v>0</v>
      </c>
      <c r="F57" s="25">
        <v>0.05</v>
      </c>
      <c r="G57" s="25">
        <v>0.05</v>
      </c>
      <c r="H57" s="25">
        <v>9.92</v>
      </c>
      <c r="I57" s="25">
        <v>38.757300000000001</v>
      </c>
      <c r="J57" s="25">
        <v>0</v>
      </c>
      <c r="K57" s="25">
        <v>0</v>
      </c>
      <c r="L57" s="25">
        <v>0</v>
      </c>
      <c r="M57" s="25">
        <v>0</v>
      </c>
      <c r="N57" s="25">
        <v>9.82</v>
      </c>
      <c r="O57" s="25">
        <v>0</v>
      </c>
      <c r="P57" s="25">
        <v>0.1</v>
      </c>
      <c r="Q57" s="25">
        <v>0</v>
      </c>
      <c r="R57" s="25">
        <v>0</v>
      </c>
      <c r="S57" s="25">
        <v>0</v>
      </c>
      <c r="T57" s="25">
        <v>7.0000000000000007E-2</v>
      </c>
      <c r="U57" s="25">
        <v>0.1</v>
      </c>
      <c r="V57" s="25">
        <v>0.3</v>
      </c>
      <c r="W57" s="25">
        <v>0.28999999999999998</v>
      </c>
      <c r="X57" s="25">
        <v>0</v>
      </c>
      <c r="Y57" s="25">
        <v>0</v>
      </c>
      <c r="Z57" s="25">
        <v>0.03</v>
      </c>
      <c r="AA57" s="25">
        <v>0</v>
      </c>
      <c r="AB57" s="25">
        <v>0</v>
      </c>
      <c r="AC57" s="25">
        <v>0</v>
      </c>
      <c r="AD57" s="25">
        <v>0</v>
      </c>
      <c r="AE57" s="25">
        <v>0</v>
      </c>
      <c r="AF57" s="25">
        <v>0</v>
      </c>
      <c r="AG57" s="25">
        <v>0</v>
      </c>
      <c r="AH57" s="25">
        <v>0</v>
      </c>
      <c r="AI57" s="25">
        <v>0</v>
      </c>
      <c r="AJ57" s="26">
        <v>0</v>
      </c>
      <c r="AK57" s="26">
        <v>0</v>
      </c>
      <c r="AL57" s="26">
        <v>0</v>
      </c>
      <c r="AM57" s="26">
        <v>0</v>
      </c>
      <c r="AN57" s="26">
        <v>0</v>
      </c>
      <c r="AO57" s="26">
        <v>0</v>
      </c>
      <c r="AP57" s="26">
        <v>0</v>
      </c>
      <c r="AQ57" s="26">
        <v>0</v>
      </c>
      <c r="AR57" s="26">
        <v>0</v>
      </c>
      <c r="AS57" s="26">
        <v>0</v>
      </c>
      <c r="AT57" s="26">
        <v>0</v>
      </c>
      <c r="AU57" s="26">
        <v>0</v>
      </c>
      <c r="AV57" s="26">
        <v>0</v>
      </c>
      <c r="AW57" s="26">
        <v>0</v>
      </c>
      <c r="AX57" s="26">
        <v>0</v>
      </c>
      <c r="AY57" s="26">
        <v>0</v>
      </c>
      <c r="AZ57" s="26">
        <v>0</v>
      </c>
      <c r="BA57" s="26">
        <v>0</v>
      </c>
      <c r="BB57" s="26">
        <v>0</v>
      </c>
      <c r="BC57" s="26">
        <v>0</v>
      </c>
      <c r="BD57" s="26">
        <v>0</v>
      </c>
      <c r="BE57" s="26">
        <v>0</v>
      </c>
      <c r="BF57" s="26">
        <v>0</v>
      </c>
      <c r="BG57" s="26">
        <v>0</v>
      </c>
      <c r="BH57" s="26">
        <v>0</v>
      </c>
      <c r="BI57" s="26">
        <v>0</v>
      </c>
      <c r="BJ57" s="26">
        <v>0</v>
      </c>
      <c r="BK57" s="26">
        <v>0</v>
      </c>
      <c r="BL57" s="26">
        <v>0</v>
      </c>
      <c r="BM57" s="26">
        <v>0</v>
      </c>
      <c r="BN57" s="26">
        <v>0</v>
      </c>
      <c r="BO57" s="26">
        <v>0</v>
      </c>
      <c r="BP57" s="26">
        <v>0</v>
      </c>
      <c r="BQ57" s="26">
        <v>0</v>
      </c>
      <c r="BR57" s="26">
        <v>0</v>
      </c>
      <c r="BS57" s="26">
        <v>0</v>
      </c>
      <c r="BT57" s="26">
        <v>0</v>
      </c>
      <c r="BU57" s="26">
        <v>0</v>
      </c>
      <c r="BV57" s="26">
        <v>0</v>
      </c>
      <c r="BW57" s="26">
        <v>0</v>
      </c>
      <c r="BX57" s="26">
        <v>0</v>
      </c>
      <c r="BY57" s="26">
        <v>0</v>
      </c>
      <c r="BZ57" s="26">
        <v>0</v>
      </c>
      <c r="CA57" s="26">
        <v>0</v>
      </c>
      <c r="CB57" s="26">
        <v>200.1</v>
      </c>
      <c r="CC57" s="27"/>
      <c r="CD57" s="27"/>
      <c r="CE57" s="26">
        <v>0</v>
      </c>
      <c r="CG57" s="26">
        <v>3.77</v>
      </c>
      <c r="CH57" s="26">
        <v>3.77</v>
      </c>
      <c r="CI57" s="26">
        <v>3.77</v>
      </c>
      <c r="CJ57" s="26">
        <v>436.5</v>
      </c>
      <c r="CK57" s="26">
        <v>165.6</v>
      </c>
      <c r="CL57" s="26">
        <v>301.05</v>
      </c>
      <c r="CM57" s="26">
        <v>39.979999999999997</v>
      </c>
      <c r="CN57" s="26">
        <v>23.78</v>
      </c>
      <c r="CO57" s="26">
        <v>31.88</v>
      </c>
      <c r="CP57" s="26">
        <v>10</v>
      </c>
      <c r="CQ57" s="26">
        <v>0</v>
      </c>
    </row>
    <row r="58" spans="1:95" s="26" customFormat="1" ht="31.5" x14ac:dyDescent="0.25">
      <c r="A58" s="23" t="str">
        <f>"32/1"</f>
        <v>32/1</v>
      </c>
      <c r="B58" s="24" t="s">
        <v>108</v>
      </c>
      <c r="C58" s="25" t="str">
        <f>"60"</f>
        <v>60</v>
      </c>
      <c r="D58" s="25">
        <v>0.83</v>
      </c>
      <c r="E58" s="25">
        <v>0</v>
      </c>
      <c r="F58" s="25">
        <v>3.58</v>
      </c>
      <c r="G58" s="25">
        <v>3.58</v>
      </c>
      <c r="H58" s="25">
        <v>5.41</v>
      </c>
      <c r="I58" s="25">
        <v>53.918487503999991</v>
      </c>
      <c r="J58" s="25">
        <v>0.45</v>
      </c>
      <c r="K58" s="25">
        <v>2.34</v>
      </c>
      <c r="L58" s="25">
        <v>0</v>
      </c>
      <c r="M58" s="25">
        <v>0</v>
      </c>
      <c r="N58" s="25">
        <v>4.05</v>
      </c>
      <c r="O58" s="25">
        <v>0.05</v>
      </c>
      <c r="P58" s="25">
        <v>1.31</v>
      </c>
      <c r="Q58" s="25">
        <v>0</v>
      </c>
      <c r="R58" s="25">
        <v>0</v>
      </c>
      <c r="S58" s="25">
        <v>0.06</v>
      </c>
      <c r="T58" s="25">
        <v>0.87</v>
      </c>
      <c r="U58" s="25">
        <v>133.87</v>
      </c>
      <c r="V58" s="25">
        <v>134.01</v>
      </c>
      <c r="W58" s="25">
        <v>20.45</v>
      </c>
      <c r="X58" s="25">
        <v>11.58</v>
      </c>
      <c r="Y58" s="25">
        <v>22.8</v>
      </c>
      <c r="Z58" s="25">
        <v>0.74</v>
      </c>
      <c r="AA58" s="25">
        <v>0</v>
      </c>
      <c r="AB58" s="25">
        <v>4.9400000000000004</v>
      </c>
      <c r="AC58" s="25">
        <v>1.19</v>
      </c>
      <c r="AD58" s="25">
        <v>1.64</v>
      </c>
      <c r="AE58" s="25">
        <v>0.01</v>
      </c>
      <c r="AF58" s="25">
        <v>0.02</v>
      </c>
      <c r="AG58" s="25">
        <v>0.09</v>
      </c>
      <c r="AH58" s="25">
        <v>0.24</v>
      </c>
      <c r="AI58" s="25">
        <v>1.1599999999999999</v>
      </c>
      <c r="AJ58" s="26">
        <v>0</v>
      </c>
      <c r="AK58" s="26">
        <v>29.28</v>
      </c>
      <c r="AL58" s="26">
        <v>33.15</v>
      </c>
      <c r="AM58" s="26">
        <v>37.01</v>
      </c>
      <c r="AN58" s="26">
        <v>50.83</v>
      </c>
      <c r="AO58" s="26">
        <v>11.05</v>
      </c>
      <c r="AP58" s="26">
        <v>29.28</v>
      </c>
      <c r="AQ58" s="26">
        <v>7.18</v>
      </c>
      <c r="AR58" s="26">
        <v>24.86</v>
      </c>
      <c r="AS58" s="26">
        <v>22.1</v>
      </c>
      <c r="AT58" s="26">
        <v>40.33</v>
      </c>
      <c r="AU58" s="26">
        <v>181.21</v>
      </c>
      <c r="AV58" s="26">
        <v>7.73</v>
      </c>
      <c r="AW58" s="26">
        <v>20.99</v>
      </c>
      <c r="AX58" s="26">
        <v>151.37</v>
      </c>
      <c r="AY58" s="26">
        <v>0</v>
      </c>
      <c r="AZ58" s="26">
        <v>25.97</v>
      </c>
      <c r="BA58" s="26">
        <v>34.799999999999997</v>
      </c>
      <c r="BB58" s="26">
        <v>27.62</v>
      </c>
      <c r="BC58" s="26">
        <v>8.2899999999999991</v>
      </c>
      <c r="BD58" s="26">
        <v>0</v>
      </c>
      <c r="BE58" s="26">
        <v>0</v>
      </c>
      <c r="BF58" s="26">
        <v>0</v>
      </c>
      <c r="BG58" s="26">
        <v>0</v>
      </c>
      <c r="BH58" s="26">
        <v>0</v>
      </c>
      <c r="BI58" s="26">
        <v>0</v>
      </c>
      <c r="BJ58" s="26">
        <v>0</v>
      </c>
      <c r="BK58" s="26">
        <v>0.22</v>
      </c>
      <c r="BL58" s="26">
        <v>0</v>
      </c>
      <c r="BM58" s="26">
        <v>0.14000000000000001</v>
      </c>
      <c r="BN58" s="26">
        <v>0.01</v>
      </c>
      <c r="BO58" s="26">
        <v>0.02</v>
      </c>
      <c r="BP58" s="26">
        <v>0</v>
      </c>
      <c r="BQ58" s="26">
        <v>0</v>
      </c>
      <c r="BR58" s="26">
        <v>0</v>
      </c>
      <c r="BS58" s="26">
        <v>0.84</v>
      </c>
      <c r="BT58" s="26">
        <v>0</v>
      </c>
      <c r="BU58" s="26">
        <v>0</v>
      </c>
      <c r="BV58" s="26">
        <v>2.08</v>
      </c>
      <c r="BW58" s="26">
        <v>0</v>
      </c>
      <c r="BX58" s="26">
        <v>0</v>
      </c>
      <c r="BY58" s="26">
        <v>0</v>
      </c>
      <c r="BZ58" s="26">
        <v>0</v>
      </c>
      <c r="CA58" s="26">
        <v>0</v>
      </c>
      <c r="CB58" s="26">
        <v>51.04</v>
      </c>
      <c r="CC58" s="27"/>
      <c r="CD58" s="27"/>
      <c r="CE58" s="26">
        <v>0.82</v>
      </c>
      <c r="CG58" s="26">
        <v>16.3</v>
      </c>
      <c r="CH58" s="26">
        <v>10.19</v>
      </c>
      <c r="CI58" s="26">
        <v>13.24</v>
      </c>
      <c r="CJ58" s="26">
        <v>512.59</v>
      </c>
      <c r="CK58" s="26">
        <v>122.63</v>
      </c>
      <c r="CL58" s="26">
        <v>317.61</v>
      </c>
      <c r="CM58" s="26">
        <v>2.46</v>
      </c>
      <c r="CN58" s="26">
        <v>1.56</v>
      </c>
      <c r="CO58" s="26">
        <v>2.0099999999999998</v>
      </c>
      <c r="CP58" s="26">
        <v>0</v>
      </c>
      <c r="CQ58" s="26">
        <v>0.3</v>
      </c>
    </row>
    <row r="59" spans="1:95" s="26" customFormat="1" ht="31.5" x14ac:dyDescent="0.25">
      <c r="A59" s="23" t="str">
        <f>"9/4"</f>
        <v>9/4</v>
      </c>
      <c r="B59" s="24" t="s">
        <v>119</v>
      </c>
      <c r="C59" s="25" t="str">
        <f>"200"</f>
        <v>200</v>
      </c>
      <c r="D59" s="25">
        <v>5.19</v>
      </c>
      <c r="E59" s="25">
        <v>2.17</v>
      </c>
      <c r="F59" s="25">
        <v>5.82</v>
      </c>
      <c r="G59" s="25">
        <v>0.43</v>
      </c>
      <c r="H59" s="25">
        <v>40.51</v>
      </c>
      <c r="I59" s="25">
        <v>234.19443200000001</v>
      </c>
      <c r="J59" s="25">
        <v>3.76</v>
      </c>
      <c r="K59" s="25">
        <v>0.11</v>
      </c>
      <c r="L59" s="25">
        <v>0</v>
      </c>
      <c r="M59" s="25">
        <v>0</v>
      </c>
      <c r="N59" s="25">
        <v>8.7799999999999994</v>
      </c>
      <c r="O59" s="25">
        <v>30.47</v>
      </c>
      <c r="P59" s="25">
        <v>1.25</v>
      </c>
      <c r="Q59" s="25">
        <v>0</v>
      </c>
      <c r="R59" s="25">
        <v>0</v>
      </c>
      <c r="S59" s="25">
        <v>0.08</v>
      </c>
      <c r="T59" s="25">
        <v>1.41</v>
      </c>
      <c r="U59" s="25">
        <v>234.76</v>
      </c>
      <c r="V59" s="25">
        <v>153.63999999999999</v>
      </c>
      <c r="W59" s="25">
        <v>93.81</v>
      </c>
      <c r="X59" s="25">
        <v>30.98</v>
      </c>
      <c r="Y59" s="25">
        <v>125.9</v>
      </c>
      <c r="Z59" s="25">
        <v>0.54</v>
      </c>
      <c r="AA59" s="25">
        <v>35</v>
      </c>
      <c r="AB59" s="25">
        <v>20.25</v>
      </c>
      <c r="AC59" s="25">
        <v>39</v>
      </c>
      <c r="AD59" s="25">
        <v>0.23</v>
      </c>
      <c r="AE59" s="25">
        <v>0.06</v>
      </c>
      <c r="AF59" s="25">
        <v>0.12</v>
      </c>
      <c r="AG59" s="25">
        <v>0.67</v>
      </c>
      <c r="AH59" s="25">
        <v>2.06</v>
      </c>
      <c r="AI59" s="25">
        <v>0.39</v>
      </c>
      <c r="AJ59" s="26">
        <v>0</v>
      </c>
      <c r="AK59" s="26">
        <v>183.16</v>
      </c>
      <c r="AL59" s="26">
        <v>144.31</v>
      </c>
      <c r="AM59" s="26">
        <v>271.07</v>
      </c>
      <c r="AN59" s="26">
        <v>114.32</v>
      </c>
      <c r="AO59" s="26">
        <v>69.83</v>
      </c>
      <c r="AP59" s="26">
        <v>105.79</v>
      </c>
      <c r="AQ59" s="26">
        <v>45.23</v>
      </c>
      <c r="AR59" s="26">
        <v>161.6</v>
      </c>
      <c r="AS59" s="26">
        <v>169.93</v>
      </c>
      <c r="AT59" s="26">
        <v>221.19</v>
      </c>
      <c r="AU59" s="26">
        <v>235.64</v>
      </c>
      <c r="AV59" s="26">
        <v>75.02</v>
      </c>
      <c r="AW59" s="26">
        <v>139.16</v>
      </c>
      <c r="AX59" s="26">
        <v>524.4</v>
      </c>
      <c r="AY59" s="26">
        <v>0</v>
      </c>
      <c r="AZ59" s="26">
        <v>144.65</v>
      </c>
      <c r="BA59" s="26">
        <v>144.94</v>
      </c>
      <c r="BB59" s="26">
        <v>127.11</v>
      </c>
      <c r="BC59" s="26">
        <v>59.56</v>
      </c>
      <c r="BD59" s="26">
        <v>0.13</v>
      </c>
      <c r="BE59" s="26">
        <v>0.06</v>
      </c>
      <c r="BF59" s="26">
        <v>0.03</v>
      </c>
      <c r="BG59" s="26">
        <v>7.0000000000000007E-2</v>
      </c>
      <c r="BH59" s="26">
        <v>0.08</v>
      </c>
      <c r="BI59" s="26">
        <v>0.39</v>
      </c>
      <c r="BJ59" s="26">
        <v>0</v>
      </c>
      <c r="BK59" s="26">
        <v>1.1599999999999999</v>
      </c>
      <c r="BL59" s="26">
        <v>0</v>
      </c>
      <c r="BM59" s="26">
        <v>0.35</v>
      </c>
      <c r="BN59" s="26">
        <v>0</v>
      </c>
      <c r="BO59" s="26">
        <v>0</v>
      </c>
      <c r="BP59" s="26">
        <v>0</v>
      </c>
      <c r="BQ59" s="26">
        <v>0.08</v>
      </c>
      <c r="BR59" s="26">
        <v>0.11</v>
      </c>
      <c r="BS59" s="26">
        <v>1.02</v>
      </c>
      <c r="BT59" s="26">
        <v>0</v>
      </c>
      <c r="BU59" s="26">
        <v>0</v>
      </c>
      <c r="BV59" s="26">
        <v>0.13</v>
      </c>
      <c r="BW59" s="26">
        <v>0</v>
      </c>
      <c r="BX59" s="26">
        <v>0</v>
      </c>
      <c r="BY59" s="26">
        <v>0</v>
      </c>
      <c r="BZ59" s="26">
        <v>0</v>
      </c>
      <c r="CA59" s="26">
        <v>0</v>
      </c>
      <c r="CB59" s="26">
        <v>149.16999999999999</v>
      </c>
      <c r="CC59" s="27"/>
      <c r="CD59" s="27"/>
      <c r="CE59" s="26">
        <v>38.380000000000003</v>
      </c>
      <c r="CG59" s="26">
        <v>29.56</v>
      </c>
      <c r="CH59" s="26">
        <v>14.16</v>
      </c>
      <c r="CI59" s="26">
        <v>21.86</v>
      </c>
      <c r="CJ59" s="26">
        <v>2223.8200000000002</v>
      </c>
      <c r="CK59" s="26">
        <v>1026.77</v>
      </c>
      <c r="CL59" s="26">
        <v>1625.29</v>
      </c>
      <c r="CM59" s="26">
        <v>31.15</v>
      </c>
      <c r="CN59" s="26">
        <v>13.58</v>
      </c>
      <c r="CO59" s="26">
        <v>22.36</v>
      </c>
      <c r="CP59" s="26">
        <v>5</v>
      </c>
      <c r="CQ59" s="26">
        <v>0.5</v>
      </c>
    </row>
    <row r="60" spans="1:95" s="26" customFormat="1" ht="31.5" x14ac:dyDescent="0.25">
      <c r="A60" s="23" t="str">
        <f>"7"</f>
        <v>7</v>
      </c>
      <c r="B60" s="24" t="s">
        <v>120</v>
      </c>
      <c r="C60" s="25" t="str">
        <f>"90"</f>
        <v>90</v>
      </c>
      <c r="D60" s="25">
        <v>13.61</v>
      </c>
      <c r="E60" s="25">
        <v>11.52</v>
      </c>
      <c r="F60" s="25">
        <v>12.81</v>
      </c>
      <c r="G60" s="25">
        <v>3.62</v>
      </c>
      <c r="H60" s="25">
        <v>11.8</v>
      </c>
      <c r="I60" s="25">
        <v>216.60542100000001</v>
      </c>
      <c r="J60" s="25">
        <v>3.53</v>
      </c>
      <c r="K60" s="25">
        <v>2.93</v>
      </c>
      <c r="L60" s="25">
        <v>0</v>
      </c>
      <c r="M60" s="25">
        <v>0</v>
      </c>
      <c r="N60" s="25">
        <v>0.45</v>
      </c>
      <c r="O60" s="25">
        <v>10.52</v>
      </c>
      <c r="P60" s="25">
        <v>0.84</v>
      </c>
      <c r="Q60" s="25">
        <v>0</v>
      </c>
      <c r="R60" s="25">
        <v>0</v>
      </c>
      <c r="S60" s="25">
        <v>0.12</v>
      </c>
      <c r="T60" s="25">
        <v>1.51</v>
      </c>
      <c r="U60" s="25">
        <v>229.31</v>
      </c>
      <c r="V60" s="25">
        <v>135.1</v>
      </c>
      <c r="W60" s="25">
        <v>14.97</v>
      </c>
      <c r="X60" s="25">
        <v>19.14</v>
      </c>
      <c r="Y60" s="25">
        <v>120.93</v>
      </c>
      <c r="Z60" s="25">
        <v>1.71</v>
      </c>
      <c r="AA60" s="25">
        <v>37.299999999999997</v>
      </c>
      <c r="AB60" s="25">
        <v>7.11</v>
      </c>
      <c r="AC60" s="25">
        <v>48.04</v>
      </c>
      <c r="AD60" s="25">
        <v>2.63</v>
      </c>
      <c r="AE60" s="25">
        <v>7.0000000000000007E-2</v>
      </c>
      <c r="AF60" s="25">
        <v>0.1</v>
      </c>
      <c r="AG60" s="25">
        <v>5.07</v>
      </c>
      <c r="AH60" s="25">
        <v>9.0500000000000007</v>
      </c>
      <c r="AI60" s="25">
        <v>0.24</v>
      </c>
      <c r="AJ60" s="26">
        <v>0</v>
      </c>
      <c r="AK60" s="26">
        <v>605.08000000000004</v>
      </c>
      <c r="AL60" s="26">
        <v>490.72</v>
      </c>
      <c r="AM60" s="26">
        <v>973.4</v>
      </c>
      <c r="AN60" s="26">
        <v>1026.8399999999999</v>
      </c>
      <c r="AO60" s="26">
        <v>313.73</v>
      </c>
      <c r="AP60" s="26">
        <v>572.41999999999996</v>
      </c>
      <c r="AQ60" s="26">
        <v>197.28</v>
      </c>
      <c r="AR60" s="26">
        <v>527.64</v>
      </c>
      <c r="AS60" s="26">
        <v>765.43</v>
      </c>
      <c r="AT60" s="26">
        <v>824.31</v>
      </c>
      <c r="AU60" s="26">
        <v>1072.56</v>
      </c>
      <c r="AV60" s="26">
        <v>328.83</v>
      </c>
      <c r="AW60" s="26">
        <v>907.09</v>
      </c>
      <c r="AX60" s="26">
        <v>1948.73</v>
      </c>
      <c r="AY60" s="26">
        <v>95.54</v>
      </c>
      <c r="AZ60" s="26">
        <v>657.75</v>
      </c>
      <c r="BA60" s="26">
        <v>588.22</v>
      </c>
      <c r="BB60" s="26">
        <v>435.25</v>
      </c>
      <c r="BC60" s="26">
        <v>165.25</v>
      </c>
      <c r="BD60" s="26">
        <v>0</v>
      </c>
      <c r="BE60" s="26">
        <v>0</v>
      </c>
      <c r="BF60" s="26">
        <v>0</v>
      </c>
      <c r="BG60" s="26">
        <v>0</v>
      </c>
      <c r="BH60" s="26">
        <v>0</v>
      </c>
      <c r="BI60" s="26">
        <v>0</v>
      </c>
      <c r="BJ60" s="26">
        <v>0</v>
      </c>
      <c r="BK60" s="26">
        <v>0.22</v>
      </c>
      <c r="BL60" s="26">
        <v>0</v>
      </c>
      <c r="BM60" s="26">
        <v>0.14000000000000001</v>
      </c>
      <c r="BN60" s="26">
        <v>0.01</v>
      </c>
      <c r="BO60" s="26">
        <v>0.02</v>
      </c>
      <c r="BP60" s="26">
        <v>0</v>
      </c>
      <c r="BQ60" s="26">
        <v>0</v>
      </c>
      <c r="BR60" s="26">
        <v>0</v>
      </c>
      <c r="BS60" s="26">
        <v>0.81</v>
      </c>
      <c r="BT60" s="26">
        <v>0</v>
      </c>
      <c r="BU60" s="26">
        <v>0</v>
      </c>
      <c r="BV60" s="26">
        <v>2.0299999999999998</v>
      </c>
      <c r="BW60" s="26">
        <v>0</v>
      </c>
      <c r="BX60" s="26">
        <v>0</v>
      </c>
      <c r="BY60" s="26">
        <v>0</v>
      </c>
      <c r="BZ60" s="26">
        <v>0</v>
      </c>
      <c r="CA60" s="26">
        <v>0</v>
      </c>
      <c r="CB60" s="26">
        <v>69.92</v>
      </c>
      <c r="CC60" s="27"/>
      <c r="CD60" s="27"/>
      <c r="CE60" s="26">
        <v>38.479999999999997</v>
      </c>
      <c r="CG60" s="26">
        <v>22.8</v>
      </c>
      <c r="CH60" s="26">
        <v>10.8</v>
      </c>
      <c r="CI60" s="26">
        <v>16.8</v>
      </c>
      <c r="CJ60" s="26">
        <v>2432.94</v>
      </c>
      <c r="CK60" s="26">
        <v>1485.53</v>
      </c>
      <c r="CL60" s="26">
        <v>1959.23</v>
      </c>
      <c r="CM60" s="26">
        <v>16.11</v>
      </c>
      <c r="CN60" s="26">
        <v>12.38</v>
      </c>
      <c r="CO60" s="26">
        <v>14.24</v>
      </c>
      <c r="CP60" s="26">
        <v>0</v>
      </c>
      <c r="CQ60" s="26">
        <v>0.45</v>
      </c>
    </row>
    <row r="61" spans="1:95" s="15" customFormat="1" x14ac:dyDescent="0.25">
      <c r="A61" s="19" t="str">
        <f>"-"</f>
        <v>-</v>
      </c>
      <c r="B61" s="20" t="s">
        <v>106</v>
      </c>
      <c r="C61" s="21" t="str">
        <f>"100"</f>
        <v>100</v>
      </c>
      <c r="D61" s="21">
        <v>0.4</v>
      </c>
      <c r="E61" s="21">
        <v>0</v>
      </c>
      <c r="F61" s="21">
        <v>0.4</v>
      </c>
      <c r="G61" s="21">
        <v>0.4</v>
      </c>
      <c r="H61" s="21">
        <v>11.6</v>
      </c>
      <c r="I61" s="21">
        <v>48.68</v>
      </c>
      <c r="J61" s="21">
        <v>0.1</v>
      </c>
      <c r="K61" s="21">
        <v>0</v>
      </c>
      <c r="L61" s="21">
        <v>0</v>
      </c>
      <c r="M61" s="21">
        <v>0</v>
      </c>
      <c r="N61" s="21">
        <v>9</v>
      </c>
      <c r="O61" s="21">
        <v>0.8</v>
      </c>
      <c r="P61" s="21">
        <v>1.8</v>
      </c>
      <c r="Q61" s="21">
        <v>0</v>
      </c>
      <c r="R61" s="21">
        <v>0</v>
      </c>
      <c r="S61" s="21">
        <v>0.8</v>
      </c>
      <c r="T61" s="21">
        <v>0.5</v>
      </c>
      <c r="U61" s="21">
        <v>26</v>
      </c>
      <c r="V61" s="21">
        <v>278</v>
      </c>
      <c r="W61" s="21">
        <v>16</v>
      </c>
      <c r="X61" s="21">
        <v>9</v>
      </c>
      <c r="Y61" s="21">
        <v>11</v>
      </c>
      <c r="Z61" s="21">
        <v>2.2000000000000002</v>
      </c>
      <c r="AA61" s="21">
        <v>0</v>
      </c>
      <c r="AB61" s="21">
        <v>30</v>
      </c>
      <c r="AC61" s="21">
        <v>5</v>
      </c>
      <c r="AD61" s="21">
        <v>0.2</v>
      </c>
      <c r="AE61" s="21">
        <v>0.03</v>
      </c>
      <c r="AF61" s="21">
        <v>0.02</v>
      </c>
      <c r="AG61" s="21">
        <v>0.3</v>
      </c>
      <c r="AH61" s="21">
        <v>0.4</v>
      </c>
      <c r="AI61" s="21">
        <v>10</v>
      </c>
      <c r="AJ61" s="15">
        <v>0</v>
      </c>
      <c r="AK61" s="15">
        <v>12</v>
      </c>
      <c r="AL61" s="15">
        <v>13</v>
      </c>
      <c r="AM61" s="15">
        <v>19</v>
      </c>
      <c r="AN61" s="15">
        <v>18</v>
      </c>
      <c r="AO61" s="15">
        <v>3</v>
      </c>
      <c r="AP61" s="15">
        <v>11</v>
      </c>
      <c r="AQ61" s="15">
        <v>3</v>
      </c>
      <c r="AR61" s="15">
        <v>9</v>
      </c>
      <c r="AS61" s="15">
        <v>17</v>
      </c>
      <c r="AT61" s="15">
        <v>10</v>
      </c>
      <c r="AU61" s="15">
        <v>78</v>
      </c>
      <c r="AV61" s="15">
        <v>7</v>
      </c>
      <c r="AW61" s="15">
        <v>14</v>
      </c>
      <c r="AX61" s="15">
        <v>42</v>
      </c>
      <c r="AY61" s="15">
        <v>0</v>
      </c>
      <c r="AZ61" s="15">
        <v>13</v>
      </c>
      <c r="BA61" s="15">
        <v>16</v>
      </c>
      <c r="BB61" s="15">
        <v>6</v>
      </c>
      <c r="BC61" s="15">
        <v>5</v>
      </c>
      <c r="BD61" s="15">
        <v>0</v>
      </c>
      <c r="BE61" s="15">
        <v>0</v>
      </c>
      <c r="BF61" s="15">
        <v>0</v>
      </c>
      <c r="BG61" s="15">
        <v>0</v>
      </c>
      <c r="BH61" s="15">
        <v>0</v>
      </c>
      <c r="BI61" s="15">
        <v>0</v>
      </c>
      <c r="BJ61" s="15">
        <v>0</v>
      </c>
      <c r="BK61" s="15">
        <v>0</v>
      </c>
      <c r="BL61" s="15">
        <v>0</v>
      </c>
      <c r="BM61" s="15">
        <v>0</v>
      </c>
      <c r="BN61" s="15">
        <v>0</v>
      </c>
      <c r="BO61" s="15">
        <v>0</v>
      </c>
      <c r="BP61" s="15">
        <v>0</v>
      </c>
      <c r="BQ61" s="15">
        <v>0</v>
      </c>
      <c r="BR61" s="15">
        <v>0</v>
      </c>
      <c r="BS61" s="15">
        <v>0</v>
      </c>
      <c r="BT61" s="15">
        <v>0</v>
      </c>
      <c r="BU61" s="15">
        <v>0</v>
      </c>
      <c r="BV61" s="15">
        <v>0</v>
      </c>
      <c r="BW61" s="15">
        <v>0</v>
      </c>
      <c r="BX61" s="15">
        <v>0</v>
      </c>
      <c r="BY61" s="15">
        <v>0</v>
      </c>
      <c r="BZ61" s="15">
        <v>0</v>
      </c>
      <c r="CA61" s="15">
        <v>0</v>
      </c>
      <c r="CB61" s="15">
        <v>86.3</v>
      </c>
      <c r="CC61" s="22"/>
      <c r="CD61" s="22"/>
      <c r="CE61" s="15">
        <v>5</v>
      </c>
      <c r="CG61" s="15">
        <v>2</v>
      </c>
      <c r="CH61" s="15">
        <v>2</v>
      </c>
      <c r="CI61" s="15">
        <v>2</v>
      </c>
      <c r="CJ61" s="15">
        <v>150</v>
      </c>
      <c r="CK61" s="15">
        <v>150</v>
      </c>
      <c r="CL61" s="15">
        <v>150</v>
      </c>
      <c r="CM61" s="15">
        <v>46.8</v>
      </c>
      <c r="CN61" s="15">
        <v>46.8</v>
      </c>
      <c r="CO61" s="15">
        <v>46.8</v>
      </c>
      <c r="CP61" s="15">
        <v>0</v>
      </c>
      <c r="CQ61" s="15">
        <v>0</v>
      </c>
    </row>
    <row r="62" spans="1:95" s="16" customFormat="1" x14ac:dyDescent="0.25">
      <c r="A62" s="28"/>
      <c r="B62" s="29" t="s">
        <v>145</v>
      </c>
      <c r="C62" s="30">
        <v>660</v>
      </c>
      <c r="D62" s="30">
        <v>24.18</v>
      </c>
      <c r="E62" s="30">
        <v>13.69</v>
      </c>
      <c r="F62" s="30">
        <v>23.22</v>
      </c>
      <c r="G62" s="30">
        <v>8.64</v>
      </c>
      <c r="H62" s="30">
        <v>105.82</v>
      </c>
      <c r="I62" s="30">
        <v>717.34</v>
      </c>
      <c r="J62" s="30">
        <v>7.9</v>
      </c>
      <c r="K62" s="30">
        <v>5.38</v>
      </c>
      <c r="L62" s="30">
        <v>0</v>
      </c>
      <c r="M62" s="30">
        <v>0</v>
      </c>
      <c r="N62" s="30">
        <v>32.79</v>
      </c>
      <c r="O62" s="30">
        <v>65.180000000000007</v>
      </c>
      <c r="P62" s="30">
        <v>7.85</v>
      </c>
      <c r="Q62" s="30">
        <v>0</v>
      </c>
      <c r="R62" s="30">
        <v>0</v>
      </c>
      <c r="S62" s="30">
        <v>1.35</v>
      </c>
      <c r="T62" s="30">
        <v>5.65</v>
      </c>
      <c r="U62" s="30">
        <v>807.04</v>
      </c>
      <c r="V62" s="30">
        <v>774.55</v>
      </c>
      <c r="W62" s="30">
        <v>156.02000000000001</v>
      </c>
      <c r="X62" s="30">
        <v>84.8</v>
      </c>
      <c r="Y62" s="30">
        <v>328.02</v>
      </c>
      <c r="Z62" s="30">
        <v>6.39</v>
      </c>
      <c r="AA62" s="30">
        <v>72.3</v>
      </c>
      <c r="AB62" s="30">
        <v>63.8</v>
      </c>
      <c r="AC62" s="30">
        <v>93.53</v>
      </c>
      <c r="AD62" s="30">
        <v>5.12</v>
      </c>
      <c r="AE62" s="30">
        <v>0.21</v>
      </c>
      <c r="AF62" s="30">
        <v>0.28999999999999998</v>
      </c>
      <c r="AG62" s="30">
        <v>6.33</v>
      </c>
      <c r="AH62" s="30">
        <v>12.34</v>
      </c>
      <c r="AI62" s="30">
        <v>11.79</v>
      </c>
      <c r="AJ62" s="16">
        <v>0</v>
      </c>
      <c r="AK62" s="16">
        <v>1021.91</v>
      </c>
      <c r="AL62" s="16">
        <v>855.27</v>
      </c>
      <c r="AM62" s="16">
        <v>1581.27</v>
      </c>
      <c r="AN62" s="16">
        <v>1327.51</v>
      </c>
      <c r="AO62" s="16">
        <v>455.52</v>
      </c>
      <c r="AP62" s="16">
        <v>837.92</v>
      </c>
      <c r="AQ62" s="16">
        <v>299.39999999999998</v>
      </c>
      <c r="AR62" s="16">
        <v>942.98</v>
      </c>
      <c r="AS62" s="16">
        <v>1130.9000000000001</v>
      </c>
      <c r="AT62" s="16">
        <v>1277.08</v>
      </c>
      <c r="AU62" s="16">
        <v>1784.13</v>
      </c>
      <c r="AV62" s="16">
        <v>496.5</v>
      </c>
      <c r="AW62" s="16">
        <v>1246.28</v>
      </c>
      <c r="AX62" s="16">
        <v>3736.59</v>
      </c>
      <c r="AY62" s="16">
        <v>95.54</v>
      </c>
      <c r="AZ62" s="16">
        <v>1195.44</v>
      </c>
      <c r="BA62" s="16">
        <v>956.62</v>
      </c>
      <c r="BB62" s="16">
        <v>706.61</v>
      </c>
      <c r="BC62" s="16">
        <v>322</v>
      </c>
      <c r="BD62" s="16">
        <v>0.13</v>
      </c>
      <c r="BE62" s="16">
        <v>0.06</v>
      </c>
      <c r="BF62" s="16">
        <v>0.03</v>
      </c>
      <c r="BG62" s="16">
        <v>7.0000000000000007E-2</v>
      </c>
      <c r="BH62" s="16">
        <v>0.08</v>
      </c>
      <c r="BI62" s="16">
        <v>0.39</v>
      </c>
      <c r="BJ62" s="16">
        <v>0</v>
      </c>
      <c r="BK62" s="16">
        <v>1.67</v>
      </c>
      <c r="BL62" s="16">
        <v>0</v>
      </c>
      <c r="BM62" s="16">
        <v>0.64</v>
      </c>
      <c r="BN62" s="16">
        <v>0.03</v>
      </c>
      <c r="BO62" s="16">
        <v>0.05</v>
      </c>
      <c r="BP62" s="16">
        <v>0</v>
      </c>
      <c r="BQ62" s="16">
        <v>0.08</v>
      </c>
      <c r="BR62" s="16">
        <v>0.12</v>
      </c>
      <c r="BS62" s="16">
        <v>2.72</v>
      </c>
      <c r="BT62" s="16">
        <v>0</v>
      </c>
      <c r="BU62" s="16">
        <v>0</v>
      </c>
      <c r="BV62" s="16">
        <v>4.47</v>
      </c>
      <c r="BW62" s="16">
        <v>0.03</v>
      </c>
      <c r="BX62" s="16">
        <v>0</v>
      </c>
      <c r="BY62" s="16">
        <v>0</v>
      </c>
      <c r="BZ62" s="16">
        <v>0</v>
      </c>
      <c r="CA62" s="16">
        <v>0</v>
      </c>
      <c r="CB62" s="16">
        <v>582.35</v>
      </c>
      <c r="CC62" s="13"/>
      <c r="CD62" s="13" t="e">
        <f>$I$62/#REF!*100</f>
        <v>#REF!</v>
      </c>
      <c r="CE62" s="16">
        <v>82.93</v>
      </c>
      <c r="CG62" s="16">
        <v>76.42</v>
      </c>
      <c r="CH62" s="16">
        <v>42.92</v>
      </c>
      <c r="CI62" s="16">
        <v>59.67</v>
      </c>
      <c r="CJ62" s="16">
        <v>7085.84</v>
      </c>
      <c r="CK62" s="16">
        <v>3462.92</v>
      </c>
      <c r="CL62" s="16">
        <v>5274.38</v>
      </c>
      <c r="CM62" s="16">
        <v>147.88999999999999</v>
      </c>
      <c r="CN62" s="16">
        <v>108.85</v>
      </c>
      <c r="CO62" s="16">
        <v>128.37</v>
      </c>
      <c r="CP62" s="16">
        <v>15</v>
      </c>
      <c r="CQ62" s="16">
        <v>1.25</v>
      </c>
    </row>
    <row r="63" spans="1:95" x14ac:dyDescent="0.25">
      <c r="B63" s="35" t="s">
        <v>141</v>
      </c>
    </row>
    <row r="64" spans="1:95" x14ac:dyDescent="0.25">
      <c r="B64" s="17" t="s">
        <v>144</v>
      </c>
    </row>
    <row r="65" spans="1:95" s="26" customFormat="1" x14ac:dyDescent="0.25">
      <c r="A65" s="23" t="str">
        <f>"-"</f>
        <v>-</v>
      </c>
      <c r="B65" s="24" t="s">
        <v>101</v>
      </c>
      <c r="C65" s="25" t="str">
        <f>"30"</f>
        <v>30</v>
      </c>
      <c r="D65" s="25">
        <v>1.98</v>
      </c>
      <c r="E65" s="25">
        <v>0</v>
      </c>
      <c r="F65" s="25">
        <v>0.2</v>
      </c>
      <c r="G65" s="25">
        <v>0.2</v>
      </c>
      <c r="H65" s="25">
        <v>14.07</v>
      </c>
      <c r="I65" s="25">
        <v>67.170299999999997</v>
      </c>
      <c r="J65" s="25">
        <v>0</v>
      </c>
      <c r="K65" s="25">
        <v>0</v>
      </c>
      <c r="L65" s="25">
        <v>0</v>
      </c>
      <c r="M65" s="25">
        <v>0</v>
      </c>
      <c r="N65" s="25">
        <v>0.33</v>
      </c>
      <c r="O65" s="25">
        <v>13.68</v>
      </c>
      <c r="P65" s="25">
        <v>0.06</v>
      </c>
      <c r="Q65" s="25">
        <v>0</v>
      </c>
      <c r="R65" s="25">
        <v>0</v>
      </c>
      <c r="S65" s="25">
        <v>0</v>
      </c>
      <c r="T65" s="25">
        <v>0.54</v>
      </c>
      <c r="U65" s="25">
        <v>0</v>
      </c>
      <c r="V65" s="25">
        <v>0</v>
      </c>
      <c r="W65" s="25">
        <v>0</v>
      </c>
      <c r="X65" s="25">
        <v>0</v>
      </c>
      <c r="Y65" s="25">
        <v>0</v>
      </c>
      <c r="Z65" s="25">
        <v>0</v>
      </c>
      <c r="AA65" s="25">
        <v>0</v>
      </c>
      <c r="AB65" s="25">
        <v>0</v>
      </c>
      <c r="AC65" s="25">
        <v>0</v>
      </c>
      <c r="AD65" s="25">
        <v>0</v>
      </c>
      <c r="AE65" s="25">
        <v>0</v>
      </c>
      <c r="AF65" s="25">
        <v>0</v>
      </c>
      <c r="AG65" s="25">
        <v>0</v>
      </c>
      <c r="AH65" s="25">
        <v>0</v>
      </c>
      <c r="AI65" s="25">
        <v>0</v>
      </c>
      <c r="AJ65" s="26">
        <v>0</v>
      </c>
      <c r="AK65" s="26">
        <v>95.79</v>
      </c>
      <c r="AL65" s="26">
        <v>99.7</v>
      </c>
      <c r="AM65" s="26">
        <v>152.69</v>
      </c>
      <c r="AN65" s="26">
        <v>50.63</v>
      </c>
      <c r="AO65" s="26">
        <v>30.02</v>
      </c>
      <c r="AP65" s="26">
        <v>60.03</v>
      </c>
      <c r="AQ65" s="26">
        <v>22.71</v>
      </c>
      <c r="AR65" s="26">
        <v>108.58</v>
      </c>
      <c r="AS65" s="26">
        <v>67.34</v>
      </c>
      <c r="AT65" s="26">
        <v>93.96</v>
      </c>
      <c r="AU65" s="26">
        <v>77.52</v>
      </c>
      <c r="AV65" s="26">
        <v>40.72</v>
      </c>
      <c r="AW65" s="26">
        <v>72.040000000000006</v>
      </c>
      <c r="AX65" s="26">
        <v>602.39</v>
      </c>
      <c r="AY65" s="26">
        <v>0</v>
      </c>
      <c r="AZ65" s="26">
        <v>196.27</v>
      </c>
      <c r="BA65" s="26">
        <v>85.35</v>
      </c>
      <c r="BB65" s="26">
        <v>56.64</v>
      </c>
      <c r="BC65" s="26">
        <v>44.89</v>
      </c>
      <c r="BD65" s="26">
        <v>0</v>
      </c>
      <c r="BE65" s="26">
        <v>0</v>
      </c>
      <c r="BF65" s="26">
        <v>0</v>
      </c>
      <c r="BG65" s="26">
        <v>0</v>
      </c>
      <c r="BH65" s="26">
        <v>0</v>
      </c>
      <c r="BI65" s="26">
        <v>0</v>
      </c>
      <c r="BJ65" s="26">
        <v>0</v>
      </c>
      <c r="BK65" s="26">
        <v>0.02</v>
      </c>
      <c r="BL65" s="26">
        <v>0</v>
      </c>
      <c r="BM65" s="26">
        <v>0</v>
      </c>
      <c r="BN65" s="26">
        <v>0</v>
      </c>
      <c r="BO65" s="26">
        <v>0</v>
      </c>
      <c r="BP65" s="26">
        <v>0</v>
      </c>
      <c r="BQ65" s="26">
        <v>0</v>
      </c>
      <c r="BR65" s="26">
        <v>0</v>
      </c>
      <c r="BS65" s="26">
        <v>0.02</v>
      </c>
      <c r="BT65" s="26">
        <v>0</v>
      </c>
      <c r="BU65" s="26">
        <v>0</v>
      </c>
      <c r="BV65" s="26">
        <v>0.08</v>
      </c>
      <c r="BW65" s="26">
        <v>0</v>
      </c>
      <c r="BX65" s="26">
        <v>0</v>
      </c>
      <c r="BY65" s="26">
        <v>0</v>
      </c>
      <c r="BZ65" s="26">
        <v>0</v>
      </c>
      <c r="CA65" s="26">
        <v>0</v>
      </c>
      <c r="CB65" s="26">
        <v>11.73</v>
      </c>
      <c r="CC65" s="27"/>
      <c r="CD65" s="27"/>
      <c r="CE65" s="26">
        <v>0</v>
      </c>
      <c r="CG65" s="26">
        <v>0</v>
      </c>
      <c r="CH65" s="26">
        <v>0</v>
      </c>
      <c r="CI65" s="26">
        <v>0</v>
      </c>
      <c r="CJ65" s="26">
        <v>950</v>
      </c>
      <c r="CK65" s="26">
        <v>366</v>
      </c>
      <c r="CL65" s="26">
        <v>658</v>
      </c>
      <c r="CM65" s="26">
        <v>7.6</v>
      </c>
      <c r="CN65" s="26">
        <v>7.6</v>
      </c>
      <c r="CO65" s="26">
        <v>7.6</v>
      </c>
      <c r="CP65" s="26">
        <v>0</v>
      </c>
      <c r="CQ65" s="26">
        <v>0</v>
      </c>
    </row>
    <row r="66" spans="1:95" s="26" customFormat="1" x14ac:dyDescent="0.25">
      <c r="A66" s="23" t="str">
        <f>"-"</f>
        <v>-</v>
      </c>
      <c r="B66" s="24" t="s">
        <v>102</v>
      </c>
      <c r="C66" s="25" t="str">
        <f>"30"</f>
        <v>30</v>
      </c>
      <c r="D66" s="25">
        <v>1.98</v>
      </c>
      <c r="E66" s="25">
        <v>0</v>
      </c>
      <c r="F66" s="25">
        <v>0.36</v>
      </c>
      <c r="G66" s="25">
        <v>0.36</v>
      </c>
      <c r="H66" s="25">
        <v>12.51</v>
      </c>
      <c r="I66" s="25">
        <v>58.013999999999996</v>
      </c>
      <c r="J66" s="25">
        <v>0.06</v>
      </c>
      <c r="K66" s="25">
        <v>0</v>
      </c>
      <c r="L66" s="25">
        <v>0</v>
      </c>
      <c r="M66" s="25">
        <v>0</v>
      </c>
      <c r="N66" s="25">
        <v>0.36</v>
      </c>
      <c r="O66" s="25">
        <v>9.66</v>
      </c>
      <c r="P66" s="25">
        <v>2.4900000000000002</v>
      </c>
      <c r="Q66" s="25">
        <v>0</v>
      </c>
      <c r="R66" s="25">
        <v>0</v>
      </c>
      <c r="S66" s="25">
        <v>0.3</v>
      </c>
      <c r="T66" s="25">
        <v>0.75</v>
      </c>
      <c r="U66" s="25">
        <v>183</v>
      </c>
      <c r="V66" s="25">
        <v>73.5</v>
      </c>
      <c r="W66" s="25">
        <v>10.5</v>
      </c>
      <c r="X66" s="25">
        <v>14.1</v>
      </c>
      <c r="Y66" s="25">
        <v>47.4</v>
      </c>
      <c r="Z66" s="25">
        <v>1.17</v>
      </c>
      <c r="AA66" s="25">
        <v>0</v>
      </c>
      <c r="AB66" s="25">
        <v>1.5</v>
      </c>
      <c r="AC66" s="25">
        <v>0.3</v>
      </c>
      <c r="AD66" s="25">
        <v>0.42</v>
      </c>
      <c r="AE66" s="25">
        <v>0.05</v>
      </c>
      <c r="AF66" s="25">
        <v>0.02</v>
      </c>
      <c r="AG66" s="25">
        <v>0.21</v>
      </c>
      <c r="AH66" s="25">
        <v>0.6</v>
      </c>
      <c r="AI66" s="25">
        <v>0</v>
      </c>
      <c r="AJ66" s="26">
        <v>0</v>
      </c>
      <c r="AK66" s="26">
        <v>96.6</v>
      </c>
      <c r="AL66" s="26">
        <v>74.400000000000006</v>
      </c>
      <c r="AM66" s="26">
        <v>128.1</v>
      </c>
      <c r="AN66" s="26">
        <v>66.900000000000006</v>
      </c>
      <c r="AO66" s="26">
        <v>27.9</v>
      </c>
      <c r="AP66" s="26">
        <v>59.4</v>
      </c>
      <c r="AQ66" s="26">
        <v>24</v>
      </c>
      <c r="AR66" s="26">
        <v>111.3</v>
      </c>
      <c r="AS66" s="26">
        <v>89.1</v>
      </c>
      <c r="AT66" s="26">
        <v>87.3</v>
      </c>
      <c r="AU66" s="26">
        <v>139.19999999999999</v>
      </c>
      <c r="AV66" s="26">
        <v>37.200000000000003</v>
      </c>
      <c r="AW66" s="26">
        <v>93</v>
      </c>
      <c r="AX66" s="26">
        <v>467.7</v>
      </c>
      <c r="AY66" s="26">
        <v>0</v>
      </c>
      <c r="AZ66" s="26">
        <v>157.80000000000001</v>
      </c>
      <c r="BA66" s="26">
        <v>87.3</v>
      </c>
      <c r="BB66" s="26">
        <v>54</v>
      </c>
      <c r="BC66" s="26">
        <v>39</v>
      </c>
      <c r="BD66" s="26">
        <v>0</v>
      </c>
      <c r="BE66" s="26">
        <v>0</v>
      </c>
      <c r="BF66" s="26">
        <v>0</v>
      </c>
      <c r="BG66" s="26">
        <v>0</v>
      </c>
      <c r="BH66" s="26">
        <v>0</v>
      </c>
      <c r="BI66" s="26">
        <v>0</v>
      </c>
      <c r="BJ66" s="26">
        <v>0</v>
      </c>
      <c r="BK66" s="26">
        <v>0.04</v>
      </c>
      <c r="BL66" s="26">
        <v>0</v>
      </c>
      <c r="BM66" s="26">
        <v>0</v>
      </c>
      <c r="BN66" s="26">
        <v>0.01</v>
      </c>
      <c r="BO66" s="26">
        <v>0</v>
      </c>
      <c r="BP66" s="26">
        <v>0</v>
      </c>
      <c r="BQ66" s="26">
        <v>0</v>
      </c>
      <c r="BR66" s="26">
        <v>0</v>
      </c>
      <c r="BS66" s="26">
        <v>0.03</v>
      </c>
      <c r="BT66" s="26">
        <v>0</v>
      </c>
      <c r="BU66" s="26">
        <v>0</v>
      </c>
      <c r="BV66" s="26">
        <v>0.14000000000000001</v>
      </c>
      <c r="BW66" s="26">
        <v>0.02</v>
      </c>
      <c r="BX66" s="26">
        <v>0</v>
      </c>
      <c r="BY66" s="26">
        <v>0</v>
      </c>
      <c r="BZ66" s="26">
        <v>0</v>
      </c>
      <c r="CA66" s="26">
        <v>0</v>
      </c>
      <c r="CB66" s="26">
        <v>14.1</v>
      </c>
      <c r="CC66" s="27"/>
      <c r="CD66" s="27"/>
      <c r="CE66" s="26">
        <v>0.25</v>
      </c>
      <c r="CG66" s="26">
        <v>5</v>
      </c>
      <c r="CH66" s="26">
        <v>5</v>
      </c>
      <c r="CI66" s="26">
        <v>5</v>
      </c>
      <c r="CJ66" s="26">
        <v>950</v>
      </c>
      <c r="CK66" s="26">
        <v>366</v>
      </c>
      <c r="CL66" s="26">
        <v>658</v>
      </c>
      <c r="CM66" s="26">
        <v>9.5</v>
      </c>
      <c r="CN66" s="26">
        <v>7.9</v>
      </c>
      <c r="CO66" s="26">
        <v>8.6999999999999993</v>
      </c>
      <c r="CP66" s="26">
        <v>0</v>
      </c>
      <c r="CQ66" s="26">
        <v>0</v>
      </c>
    </row>
    <row r="67" spans="1:95" s="26" customFormat="1" ht="19.5" customHeight="1" x14ac:dyDescent="0.25">
      <c r="A67" s="23" t="str">
        <f>"32/10"</f>
        <v>32/10</v>
      </c>
      <c r="B67" s="24" t="s">
        <v>121</v>
      </c>
      <c r="C67" s="25" t="str">
        <f>"200"</f>
        <v>200</v>
      </c>
      <c r="D67" s="25">
        <v>3.58</v>
      </c>
      <c r="E67" s="25">
        <v>2.84</v>
      </c>
      <c r="F67" s="25">
        <v>2.63</v>
      </c>
      <c r="G67" s="25">
        <v>0.18</v>
      </c>
      <c r="H67" s="25">
        <v>14.48</v>
      </c>
      <c r="I67" s="25">
        <v>93.286319999999989</v>
      </c>
      <c r="J67" s="25">
        <v>1.7</v>
      </c>
      <c r="K67" s="25">
        <v>0</v>
      </c>
      <c r="L67" s="25">
        <v>0</v>
      </c>
      <c r="M67" s="25">
        <v>0</v>
      </c>
      <c r="N67" s="25">
        <v>14.48</v>
      </c>
      <c r="O67" s="25">
        <v>0</v>
      </c>
      <c r="P67" s="25">
        <v>0</v>
      </c>
      <c r="Q67" s="25">
        <v>0</v>
      </c>
      <c r="R67" s="25">
        <v>0</v>
      </c>
      <c r="S67" s="25">
        <v>0.1</v>
      </c>
      <c r="T67" s="25">
        <v>0.71</v>
      </c>
      <c r="U67" s="25">
        <v>49.6</v>
      </c>
      <c r="V67" s="25">
        <v>144.84</v>
      </c>
      <c r="W67" s="25">
        <v>116.69</v>
      </c>
      <c r="X67" s="25">
        <v>13.3</v>
      </c>
      <c r="Y67" s="25">
        <v>83.7</v>
      </c>
      <c r="Z67" s="25">
        <v>0.13</v>
      </c>
      <c r="AA67" s="25">
        <v>20</v>
      </c>
      <c r="AB67" s="25">
        <v>9</v>
      </c>
      <c r="AC67" s="25">
        <v>22</v>
      </c>
      <c r="AD67" s="25">
        <v>0</v>
      </c>
      <c r="AE67" s="25">
        <v>0.03</v>
      </c>
      <c r="AF67" s="25">
        <v>0.14000000000000001</v>
      </c>
      <c r="AG67" s="25">
        <v>0.09</v>
      </c>
      <c r="AH67" s="25">
        <v>0.8</v>
      </c>
      <c r="AI67" s="25">
        <v>0.52</v>
      </c>
      <c r="AJ67" s="26">
        <v>0</v>
      </c>
      <c r="AK67" s="26">
        <v>0</v>
      </c>
      <c r="AL67" s="26">
        <v>0</v>
      </c>
      <c r="AM67" s="26">
        <v>0</v>
      </c>
      <c r="AN67" s="26">
        <v>0</v>
      </c>
      <c r="AO67" s="26">
        <v>0</v>
      </c>
      <c r="AP67" s="26">
        <v>0</v>
      </c>
      <c r="AQ67" s="26">
        <v>0</v>
      </c>
      <c r="AR67" s="26">
        <v>0</v>
      </c>
      <c r="AS67" s="26">
        <v>0</v>
      </c>
      <c r="AT67" s="26">
        <v>0</v>
      </c>
      <c r="AU67" s="26">
        <v>0</v>
      </c>
      <c r="AV67" s="26">
        <v>0</v>
      </c>
      <c r="AW67" s="26">
        <v>0</v>
      </c>
      <c r="AX67" s="26">
        <v>0</v>
      </c>
      <c r="AY67" s="26">
        <v>0</v>
      </c>
      <c r="AZ67" s="26">
        <v>0</v>
      </c>
      <c r="BA67" s="26">
        <v>0</v>
      </c>
      <c r="BB67" s="26">
        <v>0</v>
      </c>
      <c r="BC67" s="26">
        <v>0</v>
      </c>
      <c r="BD67" s="26">
        <v>0</v>
      </c>
      <c r="BE67" s="26">
        <v>0</v>
      </c>
      <c r="BF67" s="26">
        <v>0</v>
      </c>
      <c r="BG67" s="26">
        <v>0</v>
      </c>
      <c r="BH67" s="26">
        <v>0</v>
      </c>
      <c r="BI67" s="26">
        <v>0</v>
      </c>
      <c r="BJ67" s="26">
        <v>0</v>
      </c>
      <c r="BK67" s="26">
        <v>0</v>
      </c>
      <c r="BL67" s="26">
        <v>0</v>
      </c>
      <c r="BM67" s="26">
        <v>0</v>
      </c>
      <c r="BN67" s="26">
        <v>0</v>
      </c>
      <c r="BO67" s="26">
        <v>0</v>
      </c>
      <c r="BP67" s="26">
        <v>0</v>
      </c>
      <c r="BQ67" s="26">
        <v>0</v>
      </c>
      <c r="BR67" s="26">
        <v>0</v>
      </c>
      <c r="BS67" s="26">
        <v>0</v>
      </c>
      <c r="BT67" s="26">
        <v>0</v>
      </c>
      <c r="BU67" s="26">
        <v>0</v>
      </c>
      <c r="BV67" s="26">
        <v>0</v>
      </c>
      <c r="BW67" s="26">
        <v>0</v>
      </c>
      <c r="BX67" s="26">
        <v>0</v>
      </c>
      <c r="BY67" s="26">
        <v>0</v>
      </c>
      <c r="BZ67" s="26">
        <v>0</v>
      </c>
      <c r="CA67" s="26">
        <v>0</v>
      </c>
      <c r="CB67" s="26">
        <v>199.36</v>
      </c>
      <c r="CC67" s="27"/>
      <c r="CD67" s="27"/>
      <c r="CE67" s="26">
        <v>21.5</v>
      </c>
      <c r="CG67" s="26">
        <v>10.37</v>
      </c>
      <c r="CH67" s="26">
        <v>4.07</v>
      </c>
      <c r="CI67" s="26">
        <v>7.22</v>
      </c>
      <c r="CJ67" s="26">
        <v>850.32</v>
      </c>
      <c r="CK67" s="26">
        <v>325.44</v>
      </c>
      <c r="CL67" s="26">
        <v>587.88</v>
      </c>
      <c r="CM67" s="26">
        <v>34.369999999999997</v>
      </c>
      <c r="CN67" s="26">
        <v>16.350000000000001</v>
      </c>
      <c r="CO67" s="26">
        <v>25.36</v>
      </c>
      <c r="CP67" s="26">
        <v>10</v>
      </c>
      <c r="CQ67" s="26">
        <v>0</v>
      </c>
    </row>
    <row r="68" spans="1:95" s="26" customFormat="1" ht="31.5" x14ac:dyDescent="0.25">
      <c r="A68" s="23" t="str">
        <f>"16/1"</f>
        <v>16/1</v>
      </c>
      <c r="B68" s="24" t="s">
        <v>122</v>
      </c>
      <c r="C68" s="25" t="str">
        <f>"60"</f>
        <v>60</v>
      </c>
      <c r="D68" s="25">
        <v>0.7</v>
      </c>
      <c r="E68" s="25">
        <v>0</v>
      </c>
      <c r="F68" s="25">
        <v>3.58</v>
      </c>
      <c r="G68" s="25">
        <v>3.58</v>
      </c>
      <c r="H68" s="25">
        <v>6.79</v>
      </c>
      <c r="I68" s="25">
        <v>59.009798399999994</v>
      </c>
      <c r="J68" s="25">
        <v>0.45</v>
      </c>
      <c r="K68" s="25">
        <v>2.34</v>
      </c>
      <c r="L68" s="25">
        <v>0</v>
      </c>
      <c r="M68" s="25">
        <v>0</v>
      </c>
      <c r="N68" s="25">
        <v>5.38</v>
      </c>
      <c r="O68" s="25">
        <v>0.11</v>
      </c>
      <c r="P68" s="25">
        <v>1.3</v>
      </c>
      <c r="Q68" s="25">
        <v>0</v>
      </c>
      <c r="R68" s="25">
        <v>0</v>
      </c>
      <c r="S68" s="25">
        <v>0.16</v>
      </c>
      <c r="T68" s="25">
        <v>0.54</v>
      </c>
      <c r="U68" s="25">
        <v>11.38</v>
      </c>
      <c r="V68" s="25">
        <v>108.24</v>
      </c>
      <c r="W68" s="25">
        <v>14.66</v>
      </c>
      <c r="X68" s="25">
        <v>20.56</v>
      </c>
      <c r="Y68" s="25">
        <v>29.82</v>
      </c>
      <c r="Z68" s="25">
        <v>0.38</v>
      </c>
      <c r="AA68" s="25">
        <v>0</v>
      </c>
      <c r="AB68" s="25">
        <v>6491.52</v>
      </c>
      <c r="AC68" s="25">
        <v>1104</v>
      </c>
      <c r="AD68" s="25">
        <v>1.8</v>
      </c>
      <c r="AE68" s="25">
        <v>0.03</v>
      </c>
      <c r="AF68" s="25">
        <v>0.04</v>
      </c>
      <c r="AG68" s="25">
        <v>0.54</v>
      </c>
      <c r="AH68" s="25">
        <v>0.61</v>
      </c>
      <c r="AI68" s="25">
        <v>2.7</v>
      </c>
      <c r="AJ68" s="26">
        <v>0</v>
      </c>
      <c r="AK68" s="26">
        <v>23.26</v>
      </c>
      <c r="AL68" s="26">
        <v>18.93</v>
      </c>
      <c r="AM68" s="26">
        <v>23.8</v>
      </c>
      <c r="AN68" s="26">
        <v>20.56</v>
      </c>
      <c r="AO68" s="26">
        <v>4.87</v>
      </c>
      <c r="AP68" s="26">
        <v>17.309999999999999</v>
      </c>
      <c r="AQ68" s="26">
        <v>4.33</v>
      </c>
      <c r="AR68" s="26">
        <v>16.77</v>
      </c>
      <c r="AS68" s="26">
        <v>25.97</v>
      </c>
      <c r="AT68" s="26">
        <v>22.18</v>
      </c>
      <c r="AU68" s="26">
        <v>73.03</v>
      </c>
      <c r="AV68" s="26">
        <v>7.57</v>
      </c>
      <c r="AW68" s="26">
        <v>15.69</v>
      </c>
      <c r="AX68" s="26">
        <v>127.13</v>
      </c>
      <c r="AY68" s="26">
        <v>0</v>
      </c>
      <c r="AZ68" s="26">
        <v>16.23</v>
      </c>
      <c r="BA68" s="26">
        <v>17.850000000000001</v>
      </c>
      <c r="BB68" s="26">
        <v>9.74</v>
      </c>
      <c r="BC68" s="26">
        <v>6.49</v>
      </c>
      <c r="BD68" s="26">
        <v>0</v>
      </c>
      <c r="BE68" s="26">
        <v>0</v>
      </c>
      <c r="BF68" s="26">
        <v>0</v>
      </c>
      <c r="BG68" s="26">
        <v>0</v>
      </c>
      <c r="BH68" s="26">
        <v>0</v>
      </c>
      <c r="BI68" s="26">
        <v>0</v>
      </c>
      <c r="BJ68" s="26">
        <v>0</v>
      </c>
      <c r="BK68" s="26">
        <v>0.22</v>
      </c>
      <c r="BL68" s="26">
        <v>0</v>
      </c>
      <c r="BM68" s="26">
        <v>0.14000000000000001</v>
      </c>
      <c r="BN68" s="26">
        <v>0.01</v>
      </c>
      <c r="BO68" s="26">
        <v>0.02</v>
      </c>
      <c r="BP68" s="26">
        <v>0</v>
      </c>
      <c r="BQ68" s="26">
        <v>0</v>
      </c>
      <c r="BR68" s="26">
        <v>0</v>
      </c>
      <c r="BS68" s="26">
        <v>0.84</v>
      </c>
      <c r="BT68" s="26">
        <v>0</v>
      </c>
      <c r="BU68" s="26">
        <v>0</v>
      </c>
      <c r="BV68" s="26">
        <v>2.08</v>
      </c>
      <c r="BW68" s="26">
        <v>0</v>
      </c>
      <c r="BX68" s="26">
        <v>0</v>
      </c>
      <c r="BY68" s="26">
        <v>0</v>
      </c>
      <c r="BZ68" s="26">
        <v>0</v>
      </c>
      <c r="CA68" s="26">
        <v>0</v>
      </c>
      <c r="CB68" s="26">
        <v>48.58</v>
      </c>
      <c r="CC68" s="27"/>
      <c r="CD68" s="27"/>
      <c r="CE68" s="26">
        <v>1081.92</v>
      </c>
      <c r="CG68" s="26">
        <v>2.94</v>
      </c>
      <c r="CH68" s="26">
        <v>2.83</v>
      </c>
      <c r="CI68" s="26">
        <v>2.88</v>
      </c>
      <c r="CJ68" s="26">
        <v>491.7</v>
      </c>
      <c r="CK68" s="26">
        <v>116.95</v>
      </c>
      <c r="CL68" s="26">
        <v>304.33</v>
      </c>
      <c r="CM68" s="26">
        <v>2.58</v>
      </c>
      <c r="CN68" s="26">
        <v>1.51</v>
      </c>
      <c r="CO68" s="26">
        <v>2.0499999999999998</v>
      </c>
      <c r="CP68" s="26">
        <v>1.8</v>
      </c>
      <c r="CQ68" s="26">
        <v>0</v>
      </c>
    </row>
    <row r="69" spans="1:95" s="15" customFormat="1" ht="31.5" x14ac:dyDescent="0.25">
      <c r="A69" s="19" t="str">
        <f>"292/17"</f>
        <v>292/17</v>
      </c>
      <c r="B69" s="20" t="s">
        <v>123</v>
      </c>
      <c r="C69" s="21" t="str">
        <f>"200"</f>
        <v>200</v>
      </c>
      <c r="D69" s="21">
        <v>19.13</v>
      </c>
      <c r="E69" s="21">
        <v>16.88</v>
      </c>
      <c r="F69" s="21">
        <v>25.23</v>
      </c>
      <c r="G69" s="21">
        <v>8.16</v>
      </c>
      <c r="H69" s="21">
        <v>17.2</v>
      </c>
      <c r="I69" s="21">
        <v>369.23588133333345</v>
      </c>
      <c r="J69" s="21">
        <v>5.23</v>
      </c>
      <c r="K69" s="21">
        <v>5.2</v>
      </c>
      <c r="L69" s="21">
        <v>0</v>
      </c>
      <c r="M69" s="21">
        <v>0</v>
      </c>
      <c r="N69" s="21">
        <v>5.41</v>
      </c>
      <c r="O69" s="21">
        <v>9.64</v>
      </c>
      <c r="P69" s="21">
        <v>2.15</v>
      </c>
      <c r="Q69" s="21">
        <v>0</v>
      </c>
      <c r="R69" s="21">
        <v>0</v>
      </c>
      <c r="S69" s="21">
        <v>0.42</v>
      </c>
      <c r="T69" s="21">
        <v>2.82</v>
      </c>
      <c r="U69" s="21">
        <v>332.44</v>
      </c>
      <c r="V69" s="21">
        <v>705.26</v>
      </c>
      <c r="W69" s="21">
        <v>38.08</v>
      </c>
      <c r="X69" s="21">
        <v>47.44</v>
      </c>
      <c r="Y69" s="21">
        <v>211.09</v>
      </c>
      <c r="Z69" s="21">
        <v>2.56</v>
      </c>
      <c r="AA69" s="21">
        <v>66.27</v>
      </c>
      <c r="AB69" s="21">
        <v>3440.52</v>
      </c>
      <c r="AC69" s="21">
        <v>703.49</v>
      </c>
      <c r="AD69" s="21">
        <v>4.28</v>
      </c>
      <c r="AE69" s="21">
        <v>0.16</v>
      </c>
      <c r="AF69" s="21">
        <v>0.2</v>
      </c>
      <c r="AG69" s="21">
        <v>7.33</v>
      </c>
      <c r="AH69" s="21">
        <v>13.63</v>
      </c>
      <c r="AI69" s="21">
        <v>8.52</v>
      </c>
      <c r="AJ69" s="15">
        <v>0</v>
      </c>
      <c r="AK69" s="15">
        <v>842.88</v>
      </c>
      <c r="AL69" s="15">
        <v>679.58</v>
      </c>
      <c r="AM69" s="15">
        <v>1355.86</v>
      </c>
      <c r="AN69" s="15">
        <v>1517.38</v>
      </c>
      <c r="AO69" s="15">
        <v>446.2</v>
      </c>
      <c r="AP69" s="15">
        <v>828.97</v>
      </c>
      <c r="AQ69" s="15">
        <v>287.3</v>
      </c>
      <c r="AR69" s="15">
        <v>726.34</v>
      </c>
      <c r="AS69" s="15">
        <v>1122.93</v>
      </c>
      <c r="AT69" s="15">
        <v>1253.3599999999999</v>
      </c>
      <c r="AU69" s="15">
        <v>1599.45</v>
      </c>
      <c r="AV69" s="15">
        <v>464.26</v>
      </c>
      <c r="AW69" s="15">
        <v>1310.22</v>
      </c>
      <c r="AX69" s="15">
        <v>2608.87</v>
      </c>
      <c r="AY69" s="15">
        <v>140.09</v>
      </c>
      <c r="AZ69" s="15">
        <v>842.24</v>
      </c>
      <c r="BA69" s="15">
        <v>824.49</v>
      </c>
      <c r="BB69" s="15">
        <v>619.69000000000005</v>
      </c>
      <c r="BC69" s="15">
        <v>219.92</v>
      </c>
      <c r="BD69" s="15">
        <v>0</v>
      </c>
      <c r="BE69" s="15">
        <v>0</v>
      </c>
      <c r="BF69" s="15">
        <v>0</v>
      </c>
      <c r="BG69" s="15">
        <v>0</v>
      </c>
      <c r="BH69" s="15">
        <v>0</v>
      </c>
      <c r="BI69" s="15">
        <v>0</v>
      </c>
      <c r="BJ69" s="15">
        <v>0</v>
      </c>
      <c r="BK69" s="15">
        <v>0.54</v>
      </c>
      <c r="BL69" s="15">
        <v>0</v>
      </c>
      <c r="BM69" s="15">
        <v>0.33</v>
      </c>
      <c r="BN69" s="15">
        <v>0.02</v>
      </c>
      <c r="BO69" s="15">
        <v>0.05</v>
      </c>
      <c r="BP69" s="15">
        <v>0</v>
      </c>
      <c r="BQ69" s="15">
        <v>0</v>
      </c>
      <c r="BR69" s="15">
        <v>0</v>
      </c>
      <c r="BS69" s="15">
        <v>1.97</v>
      </c>
      <c r="BT69" s="15">
        <v>0</v>
      </c>
      <c r="BU69" s="15">
        <v>0</v>
      </c>
      <c r="BV69" s="15">
        <v>4.6900000000000004</v>
      </c>
      <c r="BW69" s="15">
        <v>0</v>
      </c>
      <c r="BX69" s="15">
        <v>0</v>
      </c>
      <c r="BY69" s="15">
        <v>0</v>
      </c>
      <c r="BZ69" s="15">
        <v>0</v>
      </c>
      <c r="CA69" s="15">
        <v>0</v>
      </c>
      <c r="CB69" s="15">
        <v>158.22999999999999</v>
      </c>
      <c r="CC69" s="22"/>
      <c r="CD69" s="22"/>
      <c r="CE69" s="15">
        <v>639.69000000000005</v>
      </c>
      <c r="CG69" s="15">
        <v>38.869999999999997</v>
      </c>
      <c r="CH69" s="15">
        <v>21.28</v>
      </c>
      <c r="CI69" s="15">
        <v>30.07</v>
      </c>
      <c r="CJ69" s="15">
        <v>3717.42</v>
      </c>
      <c r="CK69" s="15">
        <v>2297.8200000000002</v>
      </c>
      <c r="CL69" s="15">
        <v>3007.62</v>
      </c>
      <c r="CM69" s="15">
        <v>34.299999999999997</v>
      </c>
      <c r="CN69" s="15">
        <v>17.91</v>
      </c>
      <c r="CO69" s="15">
        <v>26.1</v>
      </c>
      <c r="CP69" s="15">
        <v>0</v>
      </c>
      <c r="CQ69" s="15">
        <v>0.67</v>
      </c>
    </row>
    <row r="70" spans="1:95" s="16" customFormat="1" x14ac:dyDescent="0.25">
      <c r="A70" s="28"/>
      <c r="B70" s="29" t="s">
        <v>145</v>
      </c>
      <c r="C70" s="30">
        <v>520</v>
      </c>
      <c r="D70" s="30">
        <v>27.38</v>
      </c>
      <c r="E70" s="30">
        <v>19.73</v>
      </c>
      <c r="F70" s="30">
        <v>31.99</v>
      </c>
      <c r="G70" s="30">
        <v>12.47</v>
      </c>
      <c r="H70" s="30">
        <v>65.06</v>
      </c>
      <c r="I70" s="30">
        <v>646.72</v>
      </c>
      <c r="J70" s="30">
        <v>7.44</v>
      </c>
      <c r="K70" s="30">
        <v>7.54</v>
      </c>
      <c r="L70" s="30">
        <v>0</v>
      </c>
      <c r="M70" s="30">
        <v>0</v>
      </c>
      <c r="N70" s="30">
        <v>25.97</v>
      </c>
      <c r="O70" s="30">
        <v>33.090000000000003</v>
      </c>
      <c r="P70" s="30">
        <v>6</v>
      </c>
      <c r="Q70" s="30">
        <v>0</v>
      </c>
      <c r="R70" s="30">
        <v>0</v>
      </c>
      <c r="S70" s="30">
        <v>0.98</v>
      </c>
      <c r="T70" s="30">
        <v>5.36</v>
      </c>
      <c r="U70" s="30">
        <v>576.41999999999996</v>
      </c>
      <c r="V70" s="30">
        <v>1031.8399999999999</v>
      </c>
      <c r="W70" s="30">
        <v>179.93</v>
      </c>
      <c r="X70" s="30">
        <v>95.39</v>
      </c>
      <c r="Y70" s="30">
        <v>372.01</v>
      </c>
      <c r="Z70" s="30">
        <v>4.24</v>
      </c>
      <c r="AA70" s="30">
        <v>86.27</v>
      </c>
      <c r="AB70" s="30">
        <v>9942.5400000000009</v>
      </c>
      <c r="AC70" s="30">
        <v>1829.79</v>
      </c>
      <c r="AD70" s="30">
        <v>6.51</v>
      </c>
      <c r="AE70" s="30">
        <v>0.28000000000000003</v>
      </c>
      <c r="AF70" s="30">
        <v>0.4</v>
      </c>
      <c r="AG70" s="30">
        <v>8.17</v>
      </c>
      <c r="AH70" s="30">
        <v>15.64</v>
      </c>
      <c r="AI70" s="30">
        <v>11.75</v>
      </c>
      <c r="AJ70" s="16">
        <v>0</v>
      </c>
      <c r="AK70" s="16">
        <v>1058.53</v>
      </c>
      <c r="AL70" s="16">
        <v>872.61</v>
      </c>
      <c r="AM70" s="16">
        <v>1660.44</v>
      </c>
      <c r="AN70" s="16">
        <v>1655.47</v>
      </c>
      <c r="AO70" s="16">
        <v>508.99</v>
      </c>
      <c r="AP70" s="16">
        <v>965.71</v>
      </c>
      <c r="AQ70" s="16">
        <v>338.33</v>
      </c>
      <c r="AR70" s="16">
        <v>962.99</v>
      </c>
      <c r="AS70" s="16">
        <v>1305.33</v>
      </c>
      <c r="AT70" s="16">
        <v>1456.79</v>
      </c>
      <c r="AU70" s="16">
        <v>1889.2</v>
      </c>
      <c r="AV70" s="16">
        <v>549.75</v>
      </c>
      <c r="AW70" s="16">
        <v>1490.94</v>
      </c>
      <c r="AX70" s="16">
        <v>3806.08</v>
      </c>
      <c r="AY70" s="16">
        <v>140.09</v>
      </c>
      <c r="AZ70" s="16">
        <v>1212.55</v>
      </c>
      <c r="BA70" s="16">
        <v>1014.98</v>
      </c>
      <c r="BB70" s="16">
        <v>740.07</v>
      </c>
      <c r="BC70" s="16">
        <v>310.3</v>
      </c>
      <c r="BD70" s="16">
        <v>0</v>
      </c>
      <c r="BE70" s="16">
        <v>0</v>
      </c>
      <c r="BF70" s="16">
        <v>0</v>
      </c>
      <c r="BG70" s="16">
        <v>0</v>
      </c>
      <c r="BH70" s="16">
        <v>0</v>
      </c>
      <c r="BI70" s="16">
        <v>0</v>
      </c>
      <c r="BJ70" s="16">
        <v>0</v>
      </c>
      <c r="BK70" s="16">
        <v>0.82</v>
      </c>
      <c r="BL70" s="16">
        <v>0</v>
      </c>
      <c r="BM70" s="16">
        <v>0.48</v>
      </c>
      <c r="BN70" s="16">
        <v>0.04</v>
      </c>
      <c r="BO70" s="16">
        <v>0.08</v>
      </c>
      <c r="BP70" s="16">
        <v>0</v>
      </c>
      <c r="BQ70" s="16">
        <v>0</v>
      </c>
      <c r="BR70" s="16">
        <v>0.01</v>
      </c>
      <c r="BS70" s="16">
        <v>2.86</v>
      </c>
      <c r="BT70" s="16">
        <v>0</v>
      </c>
      <c r="BU70" s="16">
        <v>0</v>
      </c>
      <c r="BV70" s="16">
        <v>7</v>
      </c>
      <c r="BW70" s="16">
        <v>0.03</v>
      </c>
      <c r="BX70" s="16">
        <v>0</v>
      </c>
      <c r="BY70" s="16">
        <v>0</v>
      </c>
      <c r="BZ70" s="16">
        <v>0</v>
      </c>
      <c r="CA70" s="16">
        <v>0</v>
      </c>
      <c r="CB70" s="16">
        <v>432</v>
      </c>
      <c r="CC70" s="13"/>
      <c r="CD70" s="13" t="e">
        <f>$I$70/#REF!*100</f>
        <v>#REF!</v>
      </c>
      <c r="CE70" s="16">
        <v>1743.36</v>
      </c>
      <c r="CG70" s="16">
        <v>57.18</v>
      </c>
      <c r="CH70" s="16">
        <v>33.18</v>
      </c>
      <c r="CI70" s="16">
        <v>45.18</v>
      </c>
      <c r="CJ70" s="16">
        <v>6959.44</v>
      </c>
      <c r="CK70" s="16">
        <v>3472.21</v>
      </c>
      <c r="CL70" s="16">
        <v>5215.83</v>
      </c>
      <c r="CM70" s="16">
        <v>88.35</v>
      </c>
      <c r="CN70" s="16">
        <v>51.27</v>
      </c>
      <c r="CO70" s="16">
        <v>69.81</v>
      </c>
      <c r="CP70" s="16">
        <v>11.8</v>
      </c>
      <c r="CQ70" s="16">
        <v>0.67</v>
      </c>
    </row>
    <row r="72" spans="1:95" x14ac:dyDescent="0.25">
      <c r="A72" s="40" t="s">
        <v>142</v>
      </c>
      <c r="B72" s="40"/>
      <c r="C72" s="40"/>
      <c r="D72" s="40"/>
      <c r="E72" s="40"/>
      <c r="F72" s="40"/>
      <c r="G72" s="40"/>
      <c r="H72" s="40"/>
      <c r="I72" s="40"/>
      <c r="J72" s="40"/>
      <c r="K72" s="40"/>
      <c r="L72" s="40"/>
      <c r="M72" s="40"/>
      <c r="N72" s="40"/>
      <c r="O72" s="40"/>
      <c r="P72" s="40"/>
      <c r="Q72" s="40"/>
      <c r="R72" s="40"/>
      <c r="S72" s="40"/>
      <c r="T72" s="40"/>
      <c r="U72" s="40"/>
      <c r="V72" s="40"/>
      <c r="W72" s="40"/>
      <c r="X72" s="40"/>
      <c r="Y72" s="40"/>
      <c r="Z72" s="40"/>
      <c r="AA72" s="40"/>
      <c r="AB72" s="40"/>
      <c r="AC72" s="40"/>
      <c r="AD72" s="40"/>
      <c r="AE72" s="40"/>
      <c r="AF72" s="40"/>
      <c r="AG72" s="40"/>
      <c r="AH72" s="40"/>
      <c r="AI72" s="40"/>
      <c r="AJ72" s="40"/>
      <c r="AK72" s="40"/>
      <c r="AL72" s="40"/>
      <c r="AM72" s="40"/>
      <c r="AN72" s="40"/>
      <c r="AO72" s="40"/>
      <c r="AP72" s="40"/>
      <c r="AQ72" s="40"/>
      <c r="AR72" s="40"/>
      <c r="AS72" s="40"/>
      <c r="AT72" s="40"/>
      <c r="AU72" s="40"/>
      <c r="AV72" s="40"/>
      <c r="AW72" s="40"/>
      <c r="AX72" s="40"/>
      <c r="AY72" s="40"/>
      <c r="AZ72" s="40"/>
      <c r="BA72" s="40"/>
      <c r="BB72" s="40"/>
      <c r="BC72" s="40"/>
      <c r="BD72" s="40"/>
      <c r="BE72" s="40"/>
      <c r="BF72" s="40"/>
      <c r="BG72" s="40"/>
      <c r="BH72" s="40"/>
      <c r="BI72" s="40"/>
      <c r="BJ72" s="40"/>
      <c r="BK72" s="40"/>
      <c r="BL72" s="40"/>
      <c r="BM72" s="40"/>
      <c r="BN72" s="40"/>
      <c r="BO72" s="40"/>
      <c r="BP72" s="40"/>
      <c r="BQ72" s="40"/>
      <c r="BR72" s="40"/>
      <c r="BS72" s="40"/>
      <c r="BT72" s="40"/>
      <c r="BU72" s="40"/>
      <c r="BV72" s="40"/>
      <c r="BW72" s="40"/>
      <c r="BX72" s="40"/>
      <c r="BY72" s="40"/>
      <c r="BZ72" s="40"/>
      <c r="CA72" s="40"/>
      <c r="CB72" s="40"/>
      <c r="CC72" s="40"/>
      <c r="CD72" s="40"/>
      <c r="CE72" s="40"/>
      <c r="CF72" s="40"/>
      <c r="CG72" s="40"/>
      <c r="CH72" s="40"/>
      <c r="CI72" s="40"/>
      <c r="CJ72" s="40"/>
      <c r="CK72" s="40"/>
      <c r="CL72" s="40"/>
      <c r="CM72" s="40"/>
      <c r="CN72" s="40"/>
      <c r="CO72" s="40"/>
    </row>
    <row r="73" spans="1:95" x14ac:dyDescent="0.25">
      <c r="B73" s="35" t="s">
        <v>136</v>
      </c>
    </row>
    <row r="74" spans="1:95" x14ac:dyDescent="0.25">
      <c r="B74" s="17" t="s">
        <v>144</v>
      </c>
    </row>
    <row r="75" spans="1:95" s="26" customFormat="1" x14ac:dyDescent="0.25">
      <c r="A75" s="23" t="str">
        <f>"-"</f>
        <v>-</v>
      </c>
      <c r="B75" s="24" t="s">
        <v>101</v>
      </c>
      <c r="C75" s="25" t="str">
        <f>"30"</f>
        <v>30</v>
      </c>
      <c r="D75" s="25">
        <v>1.98</v>
      </c>
      <c r="E75" s="25">
        <v>0</v>
      </c>
      <c r="F75" s="25">
        <v>0.2</v>
      </c>
      <c r="G75" s="25">
        <v>0.2</v>
      </c>
      <c r="H75" s="25">
        <v>14.07</v>
      </c>
      <c r="I75" s="25">
        <v>67.170299999999997</v>
      </c>
      <c r="J75" s="25">
        <v>0</v>
      </c>
      <c r="K75" s="25">
        <v>0</v>
      </c>
      <c r="L75" s="25">
        <v>0</v>
      </c>
      <c r="M75" s="25">
        <v>0</v>
      </c>
      <c r="N75" s="25">
        <v>0.33</v>
      </c>
      <c r="O75" s="25">
        <v>13.68</v>
      </c>
      <c r="P75" s="25">
        <v>0.06</v>
      </c>
      <c r="Q75" s="25">
        <v>0</v>
      </c>
      <c r="R75" s="25">
        <v>0</v>
      </c>
      <c r="S75" s="25">
        <v>0</v>
      </c>
      <c r="T75" s="25">
        <v>0.54</v>
      </c>
      <c r="U75" s="25">
        <v>0</v>
      </c>
      <c r="V75" s="25">
        <v>0</v>
      </c>
      <c r="W75" s="25">
        <v>0</v>
      </c>
      <c r="X75" s="25">
        <v>0</v>
      </c>
      <c r="Y75" s="25">
        <v>0</v>
      </c>
      <c r="Z75" s="25">
        <v>0</v>
      </c>
      <c r="AA75" s="25">
        <v>0</v>
      </c>
      <c r="AB75" s="25">
        <v>0</v>
      </c>
      <c r="AC75" s="25">
        <v>0</v>
      </c>
      <c r="AD75" s="25">
        <v>0</v>
      </c>
      <c r="AE75" s="25">
        <v>0</v>
      </c>
      <c r="AF75" s="25">
        <v>0</v>
      </c>
      <c r="AG75" s="25">
        <v>0</v>
      </c>
      <c r="AH75" s="25">
        <v>0</v>
      </c>
      <c r="AI75" s="25">
        <v>0</v>
      </c>
      <c r="AJ75" s="26">
        <v>0</v>
      </c>
      <c r="AK75" s="26">
        <v>95.79</v>
      </c>
      <c r="AL75" s="26">
        <v>99.7</v>
      </c>
      <c r="AM75" s="26">
        <v>152.69</v>
      </c>
      <c r="AN75" s="26">
        <v>50.63</v>
      </c>
      <c r="AO75" s="26">
        <v>30.02</v>
      </c>
      <c r="AP75" s="26">
        <v>60.03</v>
      </c>
      <c r="AQ75" s="26">
        <v>22.71</v>
      </c>
      <c r="AR75" s="26">
        <v>108.58</v>
      </c>
      <c r="AS75" s="26">
        <v>67.34</v>
      </c>
      <c r="AT75" s="26">
        <v>93.96</v>
      </c>
      <c r="AU75" s="26">
        <v>77.52</v>
      </c>
      <c r="AV75" s="26">
        <v>40.72</v>
      </c>
      <c r="AW75" s="26">
        <v>72.040000000000006</v>
      </c>
      <c r="AX75" s="26">
        <v>602.39</v>
      </c>
      <c r="AY75" s="26">
        <v>0</v>
      </c>
      <c r="AZ75" s="26">
        <v>196.27</v>
      </c>
      <c r="BA75" s="26">
        <v>85.35</v>
      </c>
      <c r="BB75" s="26">
        <v>56.64</v>
      </c>
      <c r="BC75" s="26">
        <v>44.89</v>
      </c>
      <c r="BD75" s="26">
        <v>0</v>
      </c>
      <c r="BE75" s="26">
        <v>0</v>
      </c>
      <c r="BF75" s="26">
        <v>0</v>
      </c>
      <c r="BG75" s="26">
        <v>0</v>
      </c>
      <c r="BH75" s="26">
        <v>0</v>
      </c>
      <c r="BI75" s="26">
        <v>0</v>
      </c>
      <c r="BJ75" s="26">
        <v>0</v>
      </c>
      <c r="BK75" s="26">
        <v>0.02</v>
      </c>
      <c r="BL75" s="26">
        <v>0</v>
      </c>
      <c r="BM75" s="26">
        <v>0</v>
      </c>
      <c r="BN75" s="26">
        <v>0</v>
      </c>
      <c r="BO75" s="26">
        <v>0</v>
      </c>
      <c r="BP75" s="26">
        <v>0</v>
      </c>
      <c r="BQ75" s="26">
        <v>0</v>
      </c>
      <c r="BR75" s="26">
        <v>0</v>
      </c>
      <c r="BS75" s="26">
        <v>0.02</v>
      </c>
      <c r="BT75" s="26">
        <v>0</v>
      </c>
      <c r="BU75" s="26">
        <v>0</v>
      </c>
      <c r="BV75" s="26">
        <v>0.08</v>
      </c>
      <c r="BW75" s="26">
        <v>0</v>
      </c>
      <c r="BX75" s="26">
        <v>0</v>
      </c>
      <c r="BY75" s="26">
        <v>0</v>
      </c>
      <c r="BZ75" s="26">
        <v>0</v>
      </c>
      <c r="CA75" s="26">
        <v>0</v>
      </c>
      <c r="CB75" s="26">
        <v>11.73</v>
      </c>
      <c r="CC75" s="27"/>
      <c r="CD75" s="27"/>
      <c r="CE75" s="26">
        <v>0</v>
      </c>
      <c r="CG75" s="26">
        <v>0</v>
      </c>
      <c r="CH75" s="26">
        <v>0</v>
      </c>
      <c r="CI75" s="26">
        <v>0</v>
      </c>
      <c r="CJ75" s="26">
        <v>950</v>
      </c>
      <c r="CK75" s="26">
        <v>366</v>
      </c>
      <c r="CL75" s="26">
        <v>658</v>
      </c>
      <c r="CM75" s="26">
        <v>7.6</v>
      </c>
      <c r="CN75" s="26">
        <v>7.6</v>
      </c>
      <c r="CO75" s="26">
        <v>7.6</v>
      </c>
      <c r="CP75" s="26">
        <v>0</v>
      </c>
      <c r="CQ75" s="26">
        <v>0</v>
      </c>
    </row>
    <row r="76" spans="1:95" s="26" customFormat="1" x14ac:dyDescent="0.25">
      <c r="A76" s="23" t="str">
        <f>"-"</f>
        <v>-</v>
      </c>
      <c r="B76" s="24" t="s">
        <v>102</v>
      </c>
      <c r="C76" s="25" t="str">
        <f>"30"</f>
        <v>30</v>
      </c>
      <c r="D76" s="25">
        <v>1.98</v>
      </c>
      <c r="E76" s="25">
        <v>0</v>
      </c>
      <c r="F76" s="25">
        <v>0.36</v>
      </c>
      <c r="G76" s="25">
        <v>0.36</v>
      </c>
      <c r="H76" s="25">
        <v>12.51</v>
      </c>
      <c r="I76" s="25">
        <v>58.013999999999996</v>
      </c>
      <c r="J76" s="25">
        <v>0.06</v>
      </c>
      <c r="K76" s="25">
        <v>0</v>
      </c>
      <c r="L76" s="25">
        <v>0</v>
      </c>
      <c r="M76" s="25">
        <v>0</v>
      </c>
      <c r="N76" s="25">
        <v>0.36</v>
      </c>
      <c r="O76" s="25">
        <v>9.66</v>
      </c>
      <c r="P76" s="25">
        <v>2.4900000000000002</v>
      </c>
      <c r="Q76" s="25">
        <v>0</v>
      </c>
      <c r="R76" s="25">
        <v>0</v>
      </c>
      <c r="S76" s="25">
        <v>0.3</v>
      </c>
      <c r="T76" s="25">
        <v>0.75</v>
      </c>
      <c r="U76" s="25">
        <v>183</v>
      </c>
      <c r="V76" s="25">
        <v>73.5</v>
      </c>
      <c r="W76" s="25">
        <v>10.5</v>
      </c>
      <c r="X76" s="25">
        <v>14.1</v>
      </c>
      <c r="Y76" s="25">
        <v>47.4</v>
      </c>
      <c r="Z76" s="25">
        <v>1.17</v>
      </c>
      <c r="AA76" s="25">
        <v>0</v>
      </c>
      <c r="AB76" s="25">
        <v>1.5</v>
      </c>
      <c r="AC76" s="25">
        <v>0.3</v>
      </c>
      <c r="AD76" s="25">
        <v>0.42</v>
      </c>
      <c r="AE76" s="25">
        <v>0.05</v>
      </c>
      <c r="AF76" s="25">
        <v>0.02</v>
      </c>
      <c r="AG76" s="25">
        <v>0.21</v>
      </c>
      <c r="AH76" s="25">
        <v>0.6</v>
      </c>
      <c r="AI76" s="25">
        <v>0</v>
      </c>
      <c r="AJ76" s="26">
        <v>0</v>
      </c>
      <c r="AK76" s="26">
        <v>96.6</v>
      </c>
      <c r="AL76" s="26">
        <v>74.400000000000006</v>
      </c>
      <c r="AM76" s="26">
        <v>128.1</v>
      </c>
      <c r="AN76" s="26">
        <v>66.900000000000006</v>
      </c>
      <c r="AO76" s="26">
        <v>27.9</v>
      </c>
      <c r="AP76" s="26">
        <v>59.4</v>
      </c>
      <c r="AQ76" s="26">
        <v>24</v>
      </c>
      <c r="AR76" s="26">
        <v>111.3</v>
      </c>
      <c r="AS76" s="26">
        <v>89.1</v>
      </c>
      <c r="AT76" s="26">
        <v>87.3</v>
      </c>
      <c r="AU76" s="26">
        <v>139.19999999999999</v>
      </c>
      <c r="AV76" s="26">
        <v>37.200000000000003</v>
      </c>
      <c r="AW76" s="26">
        <v>93</v>
      </c>
      <c r="AX76" s="26">
        <v>467.7</v>
      </c>
      <c r="AY76" s="26">
        <v>0</v>
      </c>
      <c r="AZ76" s="26">
        <v>157.80000000000001</v>
      </c>
      <c r="BA76" s="26">
        <v>87.3</v>
      </c>
      <c r="BB76" s="26">
        <v>54</v>
      </c>
      <c r="BC76" s="26">
        <v>39</v>
      </c>
      <c r="BD76" s="26">
        <v>0</v>
      </c>
      <c r="BE76" s="26">
        <v>0</v>
      </c>
      <c r="BF76" s="26">
        <v>0</v>
      </c>
      <c r="BG76" s="26">
        <v>0</v>
      </c>
      <c r="BH76" s="26">
        <v>0</v>
      </c>
      <c r="BI76" s="26">
        <v>0</v>
      </c>
      <c r="BJ76" s="26">
        <v>0</v>
      </c>
      <c r="BK76" s="26">
        <v>0.04</v>
      </c>
      <c r="BL76" s="26">
        <v>0</v>
      </c>
      <c r="BM76" s="26">
        <v>0</v>
      </c>
      <c r="BN76" s="26">
        <v>0.01</v>
      </c>
      <c r="BO76" s="26">
        <v>0</v>
      </c>
      <c r="BP76" s="26">
        <v>0</v>
      </c>
      <c r="BQ76" s="26">
        <v>0</v>
      </c>
      <c r="BR76" s="26">
        <v>0</v>
      </c>
      <c r="BS76" s="26">
        <v>0.03</v>
      </c>
      <c r="BT76" s="26">
        <v>0</v>
      </c>
      <c r="BU76" s="26">
        <v>0</v>
      </c>
      <c r="BV76" s="26">
        <v>0.14000000000000001</v>
      </c>
      <c r="BW76" s="26">
        <v>0.02</v>
      </c>
      <c r="BX76" s="26">
        <v>0</v>
      </c>
      <c r="BY76" s="26">
        <v>0</v>
      </c>
      <c r="BZ76" s="26">
        <v>0</v>
      </c>
      <c r="CA76" s="26">
        <v>0</v>
      </c>
      <c r="CB76" s="26">
        <v>14.1</v>
      </c>
      <c r="CC76" s="27"/>
      <c r="CD76" s="27"/>
      <c r="CE76" s="26">
        <v>0.25</v>
      </c>
      <c r="CG76" s="26">
        <v>5</v>
      </c>
      <c r="CH76" s="26">
        <v>5</v>
      </c>
      <c r="CI76" s="26">
        <v>5</v>
      </c>
      <c r="CJ76" s="26">
        <v>950</v>
      </c>
      <c r="CK76" s="26">
        <v>366</v>
      </c>
      <c r="CL76" s="26">
        <v>658</v>
      </c>
      <c r="CM76" s="26">
        <v>9.5</v>
      </c>
      <c r="CN76" s="26">
        <v>7.9</v>
      </c>
      <c r="CO76" s="26">
        <v>8.6999999999999993</v>
      </c>
      <c r="CP76" s="26">
        <v>0</v>
      </c>
      <c r="CQ76" s="26">
        <v>0</v>
      </c>
    </row>
    <row r="77" spans="1:95" s="26" customFormat="1" x14ac:dyDescent="0.25">
      <c r="A77" s="23" t="str">
        <f>"27/10"</f>
        <v>27/10</v>
      </c>
      <c r="B77" s="24" t="s">
        <v>103</v>
      </c>
      <c r="C77" s="25" t="str">
        <f>"200"</f>
        <v>200</v>
      </c>
      <c r="D77" s="25">
        <v>0.2</v>
      </c>
      <c r="E77" s="25">
        <v>0</v>
      </c>
      <c r="F77" s="25">
        <v>0.05</v>
      </c>
      <c r="G77" s="25">
        <v>0.05</v>
      </c>
      <c r="H77" s="25">
        <v>9.92</v>
      </c>
      <c r="I77" s="25">
        <v>38.757300000000001</v>
      </c>
      <c r="J77" s="25">
        <v>0</v>
      </c>
      <c r="K77" s="25">
        <v>0</v>
      </c>
      <c r="L77" s="25">
        <v>0</v>
      </c>
      <c r="M77" s="25">
        <v>0</v>
      </c>
      <c r="N77" s="25">
        <v>9.82</v>
      </c>
      <c r="O77" s="25">
        <v>0</v>
      </c>
      <c r="P77" s="25">
        <v>0.1</v>
      </c>
      <c r="Q77" s="25">
        <v>0</v>
      </c>
      <c r="R77" s="25">
        <v>0</v>
      </c>
      <c r="S77" s="25">
        <v>0</v>
      </c>
      <c r="T77" s="25">
        <v>7.0000000000000007E-2</v>
      </c>
      <c r="U77" s="25">
        <v>0.1</v>
      </c>
      <c r="V77" s="25">
        <v>0.3</v>
      </c>
      <c r="W77" s="25">
        <v>0.28999999999999998</v>
      </c>
      <c r="X77" s="25">
        <v>0</v>
      </c>
      <c r="Y77" s="25">
        <v>0</v>
      </c>
      <c r="Z77" s="25">
        <v>0.03</v>
      </c>
      <c r="AA77" s="25">
        <v>0</v>
      </c>
      <c r="AB77" s="25">
        <v>0</v>
      </c>
      <c r="AC77" s="25">
        <v>0</v>
      </c>
      <c r="AD77" s="25">
        <v>0</v>
      </c>
      <c r="AE77" s="25">
        <v>0</v>
      </c>
      <c r="AF77" s="25">
        <v>0</v>
      </c>
      <c r="AG77" s="25">
        <v>0</v>
      </c>
      <c r="AH77" s="25">
        <v>0</v>
      </c>
      <c r="AI77" s="25">
        <v>0</v>
      </c>
      <c r="AJ77" s="26">
        <v>0</v>
      </c>
      <c r="AK77" s="26">
        <v>0</v>
      </c>
      <c r="AL77" s="26">
        <v>0</v>
      </c>
      <c r="AM77" s="26">
        <v>0</v>
      </c>
      <c r="AN77" s="26">
        <v>0</v>
      </c>
      <c r="AO77" s="26">
        <v>0</v>
      </c>
      <c r="AP77" s="26">
        <v>0</v>
      </c>
      <c r="AQ77" s="26">
        <v>0</v>
      </c>
      <c r="AR77" s="26">
        <v>0</v>
      </c>
      <c r="AS77" s="26">
        <v>0</v>
      </c>
      <c r="AT77" s="26">
        <v>0</v>
      </c>
      <c r="AU77" s="26">
        <v>0</v>
      </c>
      <c r="AV77" s="26">
        <v>0</v>
      </c>
      <c r="AW77" s="26">
        <v>0</v>
      </c>
      <c r="AX77" s="26">
        <v>0</v>
      </c>
      <c r="AY77" s="26">
        <v>0</v>
      </c>
      <c r="AZ77" s="26">
        <v>0</v>
      </c>
      <c r="BA77" s="26">
        <v>0</v>
      </c>
      <c r="BB77" s="26">
        <v>0</v>
      </c>
      <c r="BC77" s="26">
        <v>0</v>
      </c>
      <c r="BD77" s="26">
        <v>0</v>
      </c>
      <c r="BE77" s="26">
        <v>0</v>
      </c>
      <c r="BF77" s="26">
        <v>0</v>
      </c>
      <c r="BG77" s="26">
        <v>0</v>
      </c>
      <c r="BH77" s="26">
        <v>0</v>
      </c>
      <c r="BI77" s="26">
        <v>0</v>
      </c>
      <c r="BJ77" s="26">
        <v>0</v>
      </c>
      <c r="BK77" s="26">
        <v>0</v>
      </c>
      <c r="BL77" s="26">
        <v>0</v>
      </c>
      <c r="BM77" s="26">
        <v>0</v>
      </c>
      <c r="BN77" s="26">
        <v>0</v>
      </c>
      <c r="BO77" s="26">
        <v>0</v>
      </c>
      <c r="BP77" s="26">
        <v>0</v>
      </c>
      <c r="BQ77" s="26">
        <v>0</v>
      </c>
      <c r="BR77" s="26">
        <v>0</v>
      </c>
      <c r="BS77" s="26">
        <v>0</v>
      </c>
      <c r="BT77" s="26">
        <v>0</v>
      </c>
      <c r="BU77" s="26">
        <v>0</v>
      </c>
      <c r="BV77" s="26">
        <v>0</v>
      </c>
      <c r="BW77" s="26">
        <v>0</v>
      </c>
      <c r="BX77" s="26">
        <v>0</v>
      </c>
      <c r="BY77" s="26">
        <v>0</v>
      </c>
      <c r="BZ77" s="26">
        <v>0</v>
      </c>
      <c r="CA77" s="26">
        <v>0</v>
      </c>
      <c r="CB77" s="26">
        <v>200.1</v>
      </c>
      <c r="CC77" s="27"/>
      <c r="CD77" s="27"/>
      <c r="CE77" s="26">
        <v>0</v>
      </c>
      <c r="CG77" s="26">
        <v>3.77</v>
      </c>
      <c r="CH77" s="26">
        <v>3.77</v>
      </c>
      <c r="CI77" s="26">
        <v>3.77</v>
      </c>
      <c r="CJ77" s="26">
        <v>436.5</v>
      </c>
      <c r="CK77" s="26">
        <v>165.6</v>
      </c>
      <c r="CL77" s="26">
        <v>301.05</v>
      </c>
      <c r="CM77" s="26">
        <v>39.979999999999997</v>
      </c>
      <c r="CN77" s="26">
        <v>23.78</v>
      </c>
      <c r="CO77" s="26">
        <v>31.88</v>
      </c>
      <c r="CP77" s="26">
        <v>10</v>
      </c>
      <c r="CQ77" s="26">
        <v>0</v>
      </c>
    </row>
    <row r="78" spans="1:95" s="26" customFormat="1" ht="30" customHeight="1" x14ac:dyDescent="0.25">
      <c r="A78" s="23" t="str">
        <f>"3/1"</f>
        <v>3/1</v>
      </c>
      <c r="B78" s="24" t="s">
        <v>104</v>
      </c>
      <c r="C78" s="25" t="str">
        <f>"60"</f>
        <v>60</v>
      </c>
      <c r="D78" s="25">
        <v>0.96</v>
      </c>
      <c r="E78" s="25">
        <v>0</v>
      </c>
      <c r="F78" s="25">
        <v>3.58</v>
      </c>
      <c r="G78" s="25">
        <v>3.58</v>
      </c>
      <c r="H78" s="25">
        <v>5.35</v>
      </c>
      <c r="I78" s="25">
        <v>54.938662799999996</v>
      </c>
      <c r="J78" s="25">
        <v>0.45</v>
      </c>
      <c r="K78" s="25">
        <v>2.34</v>
      </c>
      <c r="L78" s="25">
        <v>0</v>
      </c>
      <c r="M78" s="25">
        <v>0</v>
      </c>
      <c r="N78" s="25">
        <v>4.22</v>
      </c>
      <c r="O78" s="25">
        <v>0.05</v>
      </c>
      <c r="P78" s="25">
        <v>1.07</v>
      </c>
      <c r="Q78" s="25">
        <v>0</v>
      </c>
      <c r="R78" s="25">
        <v>0</v>
      </c>
      <c r="S78" s="25">
        <v>0.16</v>
      </c>
      <c r="T78" s="25">
        <v>0.67</v>
      </c>
      <c r="U78" s="25">
        <v>120.78</v>
      </c>
      <c r="V78" s="25">
        <v>160.6</v>
      </c>
      <c r="W78" s="25">
        <v>26.82</v>
      </c>
      <c r="X78" s="25">
        <v>8.6300000000000008</v>
      </c>
      <c r="Y78" s="25">
        <v>16.88</v>
      </c>
      <c r="Z78" s="25">
        <v>0.33</v>
      </c>
      <c r="AA78" s="25">
        <v>0</v>
      </c>
      <c r="AB78" s="25">
        <v>10.7</v>
      </c>
      <c r="AC78" s="25">
        <v>1.64</v>
      </c>
      <c r="AD78" s="25">
        <v>1.64</v>
      </c>
      <c r="AE78" s="25">
        <v>0.02</v>
      </c>
      <c r="AF78" s="25">
        <v>0.02</v>
      </c>
      <c r="AG78" s="25">
        <v>0.37</v>
      </c>
      <c r="AH78" s="25">
        <v>0.49</v>
      </c>
      <c r="AI78" s="25">
        <v>24.08</v>
      </c>
      <c r="AJ78" s="26">
        <v>0</v>
      </c>
      <c r="AK78" s="26">
        <v>31.03</v>
      </c>
      <c r="AL78" s="26">
        <v>26.75</v>
      </c>
      <c r="AM78" s="26">
        <v>34.25</v>
      </c>
      <c r="AN78" s="26">
        <v>32.64</v>
      </c>
      <c r="AO78" s="26">
        <v>11.77</v>
      </c>
      <c r="AP78" s="26">
        <v>24.08</v>
      </c>
      <c r="AQ78" s="26">
        <v>5.35</v>
      </c>
      <c r="AR78" s="26">
        <v>29.96</v>
      </c>
      <c r="AS78" s="26">
        <v>37.99</v>
      </c>
      <c r="AT78" s="26">
        <v>45.48</v>
      </c>
      <c r="AU78" s="26">
        <v>92.03</v>
      </c>
      <c r="AV78" s="26">
        <v>14.98</v>
      </c>
      <c r="AW78" s="26">
        <v>25.15</v>
      </c>
      <c r="AX78" s="26">
        <v>147.15</v>
      </c>
      <c r="AY78" s="26">
        <v>0</v>
      </c>
      <c r="AZ78" s="26">
        <v>31.57</v>
      </c>
      <c r="BA78" s="26">
        <v>31.57</v>
      </c>
      <c r="BB78" s="26">
        <v>26.75</v>
      </c>
      <c r="BC78" s="26">
        <v>10.7</v>
      </c>
      <c r="BD78" s="26">
        <v>0</v>
      </c>
      <c r="BE78" s="26">
        <v>0</v>
      </c>
      <c r="BF78" s="26">
        <v>0</v>
      </c>
      <c r="BG78" s="26">
        <v>0</v>
      </c>
      <c r="BH78" s="26">
        <v>0</v>
      </c>
      <c r="BI78" s="26">
        <v>0</v>
      </c>
      <c r="BJ78" s="26">
        <v>0</v>
      </c>
      <c r="BK78" s="26">
        <v>0.22</v>
      </c>
      <c r="BL78" s="26">
        <v>0</v>
      </c>
      <c r="BM78" s="26">
        <v>0.14000000000000001</v>
      </c>
      <c r="BN78" s="26">
        <v>0.01</v>
      </c>
      <c r="BO78" s="26">
        <v>0.02</v>
      </c>
      <c r="BP78" s="26">
        <v>0</v>
      </c>
      <c r="BQ78" s="26">
        <v>0</v>
      </c>
      <c r="BR78" s="26">
        <v>0</v>
      </c>
      <c r="BS78" s="26">
        <v>0.84</v>
      </c>
      <c r="BT78" s="26">
        <v>0</v>
      </c>
      <c r="BU78" s="26">
        <v>0</v>
      </c>
      <c r="BV78" s="26">
        <v>2.08</v>
      </c>
      <c r="BW78" s="26">
        <v>0</v>
      </c>
      <c r="BX78" s="26">
        <v>0</v>
      </c>
      <c r="BY78" s="26">
        <v>0</v>
      </c>
      <c r="BZ78" s="26">
        <v>0</v>
      </c>
      <c r="CA78" s="26">
        <v>0</v>
      </c>
      <c r="CB78" s="26">
        <v>49.36</v>
      </c>
      <c r="CC78" s="27"/>
      <c r="CD78" s="27"/>
      <c r="CE78" s="26">
        <v>1.78</v>
      </c>
      <c r="CG78" s="26">
        <v>16.55</v>
      </c>
      <c r="CH78" s="26">
        <v>7.16</v>
      </c>
      <c r="CI78" s="26">
        <v>11.85</v>
      </c>
      <c r="CJ78" s="26">
        <v>487.6</v>
      </c>
      <c r="CK78" s="26">
        <v>116.75</v>
      </c>
      <c r="CL78" s="26">
        <v>302.18</v>
      </c>
      <c r="CM78" s="26">
        <v>8.9499999999999993</v>
      </c>
      <c r="CN78" s="26">
        <v>8.65</v>
      </c>
      <c r="CO78" s="26">
        <v>8.8000000000000007</v>
      </c>
      <c r="CP78" s="26">
        <v>1.8</v>
      </c>
      <c r="CQ78" s="26">
        <v>0.3</v>
      </c>
    </row>
    <row r="79" spans="1:95" s="26" customFormat="1" ht="31.5" x14ac:dyDescent="0.25">
      <c r="A79" s="23" t="str">
        <f>"7/9"</f>
        <v>7/9</v>
      </c>
      <c r="B79" s="24" t="s">
        <v>124</v>
      </c>
      <c r="C79" s="25" t="str">
        <f>"200"</f>
        <v>200</v>
      </c>
      <c r="D79" s="25">
        <v>15.92</v>
      </c>
      <c r="E79" s="25">
        <v>13.1</v>
      </c>
      <c r="F79" s="25">
        <v>13.7</v>
      </c>
      <c r="G79" s="25">
        <v>1.1599999999999999</v>
      </c>
      <c r="H79" s="25">
        <v>24.98</v>
      </c>
      <c r="I79" s="25">
        <v>285.26565000000005</v>
      </c>
      <c r="J79" s="25">
        <v>4.9800000000000004</v>
      </c>
      <c r="K79" s="25">
        <v>0.65</v>
      </c>
      <c r="L79" s="25">
        <v>0</v>
      </c>
      <c r="M79" s="25">
        <v>0</v>
      </c>
      <c r="N79" s="25">
        <v>2.86</v>
      </c>
      <c r="O79" s="25">
        <v>20.010000000000002</v>
      </c>
      <c r="P79" s="25">
        <v>2.11</v>
      </c>
      <c r="Q79" s="25">
        <v>0</v>
      </c>
      <c r="R79" s="25">
        <v>0</v>
      </c>
      <c r="S79" s="25">
        <v>0.39</v>
      </c>
      <c r="T79" s="25">
        <v>2.59</v>
      </c>
      <c r="U79" s="25">
        <v>118.41</v>
      </c>
      <c r="V79" s="25">
        <v>518.12</v>
      </c>
      <c r="W79" s="25">
        <v>33.26</v>
      </c>
      <c r="X79" s="25">
        <v>35.6</v>
      </c>
      <c r="Y79" s="25">
        <v>155.66</v>
      </c>
      <c r="Z79" s="25">
        <v>2.06</v>
      </c>
      <c r="AA79" s="25">
        <v>34.67</v>
      </c>
      <c r="AB79" s="25">
        <v>40</v>
      </c>
      <c r="AC79" s="25">
        <v>75.87</v>
      </c>
      <c r="AD79" s="25">
        <v>1.03</v>
      </c>
      <c r="AE79" s="25">
        <v>0.12</v>
      </c>
      <c r="AF79" s="25">
        <v>0.14000000000000001</v>
      </c>
      <c r="AG79" s="25">
        <v>6.34</v>
      </c>
      <c r="AH79" s="25">
        <v>12.52</v>
      </c>
      <c r="AI79" s="25">
        <v>8.69</v>
      </c>
      <c r="AJ79" s="26">
        <v>0</v>
      </c>
      <c r="AK79" s="26">
        <v>661.44</v>
      </c>
      <c r="AL79" s="26">
        <v>546.96</v>
      </c>
      <c r="AM79" s="26">
        <v>1076.6400000000001</v>
      </c>
      <c r="AN79" s="26">
        <v>1210.32</v>
      </c>
      <c r="AO79" s="26">
        <v>351.12</v>
      </c>
      <c r="AP79" s="26">
        <v>663.6</v>
      </c>
      <c r="AQ79" s="26">
        <v>234.96</v>
      </c>
      <c r="AR79" s="26">
        <v>584.88</v>
      </c>
      <c r="AS79" s="26">
        <v>900.48</v>
      </c>
      <c r="AT79" s="26">
        <v>1074.01</v>
      </c>
      <c r="AU79" s="26">
        <v>1258.32</v>
      </c>
      <c r="AV79" s="26">
        <v>366.73</v>
      </c>
      <c r="AW79" s="26">
        <v>1038.48</v>
      </c>
      <c r="AX79" s="26">
        <v>2122.33</v>
      </c>
      <c r="AY79" s="26">
        <v>108.72</v>
      </c>
      <c r="AZ79" s="26">
        <v>667.44</v>
      </c>
      <c r="BA79" s="26">
        <v>650.88</v>
      </c>
      <c r="BB79" s="26">
        <v>497.52</v>
      </c>
      <c r="BC79" s="26">
        <v>176.88</v>
      </c>
      <c r="BD79" s="26">
        <v>0</v>
      </c>
      <c r="BE79" s="26">
        <v>0</v>
      </c>
      <c r="BF79" s="26">
        <v>0</v>
      </c>
      <c r="BG79" s="26">
        <v>0</v>
      </c>
      <c r="BH79" s="26">
        <v>0</v>
      </c>
      <c r="BI79" s="26">
        <v>0</v>
      </c>
      <c r="BJ79" s="26">
        <v>0</v>
      </c>
      <c r="BK79" s="26">
        <v>0.12</v>
      </c>
      <c r="BL79" s="26">
        <v>0</v>
      </c>
      <c r="BM79" s="26">
        <v>0.05</v>
      </c>
      <c r="BN79" s="26">
        <v>0</v>
      </c>
      <c r="BO79" s="26">
        <v>0.01</v>
      </c>
      <c r="BP79" s="26">
        <v>0</v>
      </c>
      <c r="BQ79" s="26">
        <v>0</v>
      </c>
      <c r="BR79" s="26">
        <v>0.01</v>
      </c>
      <c r="BS79" s="26">
        <v>0.34</v>
      </c>
      <c r="BT79" s="26">
        <v>0</v>
      </c>
      <c r="BU79" s="26">
        <v>0</v>
      </c>
      <c r="BV79" s="26">
        <v>0.53</v>
      </c>
      <c r="BW79" s="26">
        <v>0</v>
      </c>
      <c r="BX79" s="26">
        <v>0</v>
      </c>
      <c r="BY79" s="26">
        <v>0</v>
      </c>
      <c r="BZ79" s="26">
        <v>0</v>
      </c>
      <c r="CA79" s="26">
        <v>0</v>
      </c>
      <c r="CB79" s="26">
        <v>172.1</v>
      </c>
      <c r="CC79" s="27"/>
      <c r="CD79" s="27"/>
      <c r="CE79" s="26">
        <v>41.33</v>
      </c>
      <c r="CG79" s="26">
        <v>26.97</v>
      </c>
      <c r="CH79" s="26">
        <v>16.68</v>
      </c>
      <c r="CI79" s="26">
        <v>21.83</v>
      </c>
      <c r="CJ79" s="26">
        <v>3143.11</v>
      </c>
      <c r="CK79" s="26">
        <v>2153.9299999999998</v>
      </c>
      <c r="CL79" s="26">
        <v>2648.52</v>
      </c>
      <c r="CM79" s="26">
        <v>39.369999999999997</v>
      </c>
      <c r="CN79" s="26">
        <v>15.73</v>
      </c>
      <c r="CO79" s="26">
        <v>27.55</v>
      </c>
      <c r="CP79" s="26">
        <v>0</v>
      </c>
      <c r="CQ79" s="26">
        <v>0.33</v>
      </c>
    </row>
    <row r="80" spans="1:95" s="15" customFormat="1" x14ac:dyDescent="0.25">
      <c r="A80" s="19" t="str">
        <f>"-"</f>
        <v>-</v>
      </c>
      <c r="B80" s="20" t="s">
        <v>106</v>
      </c>
      <c r="C80" s="21" t="str">
        <f>"100"</f>
        <v>100</v>
      </c>
      <c r="D80" s="21">
        <v>0.4</v>
      </c>
      <c r="E80" s="21">
        <v>0</v>
      </c>
      <c r="F80" s="21">
        <v>0.4</v>
      </c>
      <c r="G80" s="21">
        <v>0.4</v>
      </c>
      <c r="H80" s="21">
        <v>11.6</v>
      </c>
      <c r="I80" s="21">
        <v>48.68</v>
      </c>
      <c r="J80" s="21">
        <v>0.1</v>
      </c>
      <c r="K80" s="21">
        <v>0</v>
      </c>
      <c r="L80" s="21">
        <v>0</v>
      </c>
      <c r="M80" s="21">
        <v>0</v>
      </c>
      <c r="N80" s="21">
        <v>9</v>
      </c>
      <c r="O80" s="21">
        <v>0.8</v>
      </c>
      <c r="P80" s="21">
        <v>1.8</v>
      </c>
      <c r="Q80" s="21">
        <v>0</v>
      </c>
      <c r="R80" s="21">
        <v>0</v>
      </c>
      <c r="S80" s="21">
        <v>0.8</v>
      </c>
      <c r="T80" s="21">
        <v>0.5</v>
      </c>
      <c r="U80" s="21">
        <v>26</v>
      </c>
      <c r="V80" s="21">
        <v>278</v>
      </c>
      <c r="W80" s="21">
        <v>16</v>
      </c>
      <c r="X80" s="21">
        <v>9</v>
      </c>
      <c r="Y80" s="21">
        <v>11</v>
      </c>
      <c r="Z80" s="21">
        <v>2.2000000000000002</v>
      </c>
      <c r="AA80" s="21">
        <v>0</v>
      </c>
      <c r="AB80" s="21">
        <v>30</v>
      </c>
      <c r="AC80" s="21">
        <v>5</v>
      </c>
      <c r="AD80" s="21">
        <v>0.2</v>
      </c>
      <c r="AE80" s="21">
        <v>0.03</v>
      </c>
      <c r="AF80" s="21">
        <v>0.02</v>
      </c>
      <c r="AG80" s="21">
        <v>0.3</v>
      </c>
      <c r="AH80" s="21">
        <v>0.4</v>
      </c>
      <c r="AI80" s="21">
        <v>10</v>
      </c>
      <c r="AJ80" s="15">
        <v>0</v>
      </c>
      <c r="AK80" s="15">
        <v>12</v>
      </c>
      <c r="AL80" s="15">
        <v>13</v>
      </c>
      <c r="AM80" s="15">
        <v>19</v>
      </c>
      <c r="AN80" s="15">
        <v>18</v>
      </c>
      <c r="AO80" s="15">
        <v>3</v>
      </c>
      <c r="AP80" s="15">
        <v>11</v>
      </c>
      <c r="AQ80" s="15">
        <v>3</v>
      </c>
      <c r="AR80" s="15">
        <v>9</v>
      </c>
      <c r="AS80" s="15">
        <v>17</v>
      </c>
      <c r="AT80" s="15">
        <v>10</v>
      </c>
      <c r="AU80" s="15">
        <v>78</v>
      </c>
      <c r="AV80" s="15">
        <v>7</v>
      </c>
      <c r="AW80" s="15">
        <v>14</v>
      </c>
      <c r="AX80" s="15">
        <v>42</v>
      </c>
      <c r="AY80" s="15">
        <v>0</v>
      </c>
      <c r="AZ80" s="15">
        <v>13</v>
      </c>
      <c r="BA80" s="15">
        <v>16</v>
      </c>
      <c r="BB80" s="15">
        <v>6</v>
      </c>
      <c r="BC80" s="15">
        <v>5</v>
      </c>
      <c r="BD80" s="15">
        <v>0</v>
      </c>
      <c r="BE80" s="15">
        <v>0</v>
      </c>
      <c r="BF80" s="15">
        <v>0</v>
      </c>
      <c r="BG80" s="15">
        <v>0</v>
      </c>
      <c r="BH80" s="15">
        <v>0</v>
      </c>
      <c r="BI80" s="15">
        <v>0</v>
      </c>
      <c r="BJ80" s="15">
        <v>0</v>
      </c>
      <c r="BK80" s="15">
        <v>0</v>
      </c>
      <c r="BL80" s="15">
        <v>0</v>
      </c>
      <c r="BM80" s="15">
        <v>0</v>
      </c>
      <c r="BN80" s="15">
        <v>0</v>
      </c>
      <c r="BO80" s="15">
        <v>0</v>
      </c>
      <c r="BP80" s="15">
        <v>0</v>
      </c>
      <c r="BQ80" s="15">
        <v>0</v>
      </c>
      <c r="BR80" s="15">
        <v>0</v>
      </c>
      <c r="BS80" s="15">
        <v>0</v>
      </c>
      <c r="BT80" s="15">
        <v>0</v>
      </c>
      <c r="BU80" s="15">
        <v>0</v>
      </c>
      <c r="BV80" s="15">
        <v>0</v>
      </c>
      <c r="BW80" s="15">
        <v>0</v>
      </c>
      <c r="BX80" s="15">
        <v>0</v>
      </c>
      <c r="BY80" s="15">
        <v>0</v>
      </c>
      <c r="BZ80" s="15">
        <v>0</v>
      </c>
      <c r="CA80" s="15">
        <v>0</v>
      </c>
      <c r="CB80" s="15">
        <v>86.3</v>
      </c>
      <c r="CC80" s="22"/>
      <c r="CD80" s="22"/>
      <c r="CE80" s="15">
        <v>5</v>
      </c>
      <c r="CG80" s="15">
        <v>2</v>
      </c>
      <c r="CH80" s="15">
        <v>2</v>
      </c>
      <c r="CI80" s="15">
        <v>2</v>
      </c>
      <c r="CJ80" s="15">
        <v>150</v>
      </c>
      <c r="CK80" s="15">
        <v>150</v>
      </c>
      <c r="CL80" s="15">
        <v>150</v>
      </c>
      <c r="CM80" s="15">
        <v>46.8</v>
      </c>
      <c r="CN80" s="15">
        <v>46.8</v>
      </c>
      <c r="CO80" s="15">
        <v>46.8</v>
      </c>
      <c r="CP80" s="15">
        <v>0</v>
      </c>
      <c r="CQ80" s="15">
        <v>0</v>
      </c>
    </row>
    <row r="81" spans="1:95" s="16" customFormat="1" x14ac:dyDescent="0.25">
      <c r="A81" s="28"/>
      <c r="B81" s="29" t="s">
        <v>145</v>
      </c>
      <c r="C81" s="30">
        <v>620</v>
      </c>
      <c r="D81" s="30">
        <v>21.44</v>
      </c>
      <c r="E81" s="30">
        <v>13.1</v>
      </c>
      <c r="F81" s="30">
        <v>18.29</v>
      </c>
      <c r="G81" s="30">
        <v>5.75</v>
      </c>
      <c r="H81" s="30">
        <v>78.430000000000007</v>
      </c>
      <c r="I81" s="30">
        <v>552.83000000000004</v>
      </c>
      <c r="J81" s="30">
        <v>5.59</v>
      </c>
      <c r="K81" s="30">
        <v>2.99</v>
      </c>
      <c r="L81" s="30">
        <v>0</v>
      </c>
      <c r="M81" s="30">
        <v>0</v>
      </c>
      <c r="N81" s="30">
        <v>26.59</v>
      </c>
      <c r="O81" s="30">
        <v>44.2</v>
      </c>
      <c r="P81" s="30">
        <v>7.63</v>
      </c>
      <c r="Q81" s="30">
        <v>0</v>
      </c>
      <c r="R81" s="30">
        <v>0</v>
      </c>
      <c r="S81" s="30">
        <v>1.65</v>
      </c>
      <c r="T81" s="30">
        <v>5.1100000000000003</v>
      </c>
      <c r="U81" s="30">
        <v>448.29</v>
      </c>
      <c r="V81" s="30">
        <v>1030.52</v>
      </c>
      <c r="W81" s="30">
        <v>86.87</v>
      </c>
      <c r="X81" s="30">
        <v>67.319999999999993</v>
      </c>
      <c r="Y81" s="30">
        <v>230.94</v>
      </c>
      <c r="Z81" s="30">
        <v>5.8</v>
      </c>
      <c r="AA81" s="30">
        <v>34.67</v>
      </c>
      <c r="AB81" s="30">
        <v>82.2</v>
      </c>
      <c r="AC81" s="30">
        <v>82.8</v>
      </c>
      <c r="AD81" s="30">
        <v>3.29</v>
      </c>
      <c r="AE81" s="30">
        <v>0.22</v>
      </c>
      <c r="AF81" s="30">
        <v>0.2</v>
      </c>
      <c r="AG81" s="30">
        <v>7.22</v>
      </c>
      <c r="AH81" s="30">
        <v>14.01</v>
      </c>
      <c r="AI81" s="30">
        <v>42.77</v>
      </c>
      <c r="AJ81" s="16">
        <v>0</v>
      </c>
      <c r="AK81" s="16">
        <v>896.86</v>
      </c>
      <c r="AL81" s="16">
        <v>760.82</v>
      </c>
      <c r="AM81" s="16">
        <v>1410.67</v>
      </c>
      <c r="AN81" s="16">
        <v>1378.5</v>
      </c>
      <c r="AO81" s="16">
        <v>423.81</v>
      </c>
      <c r="AP81" s="16">
        <v>818.11</v>
      </c>
      <c r="AQ81" s="16">
        <v>290.02</v>
      </c>
      <c r="AR81" s="16">
        <v>843.72</v>
      </c>
      <c r="AS81" s="16">
        <v>1111.9100000000001</v>
      </c>
      <c r="AT81" s="16">
        <v>1310.75</v>
      </c>
      <c r="AU81" s="16">
        <v>1645.08</v>
      </c>
      <c r="AV81" s="16">
        <v>466.63</v>
      </c>
      <c r="AW81" s="16">
        <v>1242.67</v>
      </c>
      <c r="AX81" s="16">
        <v>3381.57</v>
      </c>
      <c r="AY81" s="16">
        <v>108.72</v>
      </c>
      <c r="AZ81" s="16">
        <v>1066.08</v>
      </c>
      <c r="BA81" s="16">
        <v>871.1</v>
      </c>
      <c r="BB81" s="16">
        <v>640.91</v>
      </c>
      <c r="BC81" s="16">
        <v>276.48</v>
      </c>
      <c r="BD81" s="16">
        <v>0</v>
      </c>
      <c r="BE81" s="16">
        <v>0</v>
      </c>
      <c r="BF81" s="16">
        <v>0</v>
      </c>
      <c r="BG81" s="16">
        <v>0</v>
      </c>
      <c r="BH81" s="16">
        <v>0</v>
      </c>
      <c r="BI81" s="16">
        <v>0</v>
      </c>
      <c r="BJ81" s="16">
        <v>0</v>
      </c>
      <c r="BK81" s="16">
        <v>0.4</v>
      </c>
      <c r="BL81" s="16">
        <v>0</v>
      </c>
      <c r="BM81" s="16">
        <v>0.2</v>
      </c>
      <c r="BN81" s="16">
        <v>0.02</v>
      </c>
      <c r="BO81" s="16">
        <v>0.03</v>
      </c>
      <c r="BP81" s="16">
        <v>0</v>
      </c>
      <c r="BQ81" s="16">
        <v>0</v>
      </c>
      <c r="BR81" s="16">
        <v>0.01</v>
      </c>
      <c r="BS81" s="16">
        <v>1.23</v>
      </c>
      <c r="BT81" s="16">
        <v>0</v>
      </c>
      <c r="BU81" s="16">
        <v>0</v>
      </c>
      <c r="BV81" s="16">
        <v>2.84</v>
      </c>
      <c r="BW81" s="16">
        <v>0.03</v>
      </c>
      <c r="BX81" s="16">
        <v>0</v>
      </c>
      <c r="BY81" s="16">
        <v>0</v>
      </c>
      <c r="BZ81" s="16">
        <v>0</v>
      </c>
      <c r="CA81" s="16">
        <v>0</v>
      </c>
      <c r="CB81" s="16">
        <v>533.67999999999995</v>
      </c>
      <c r="CC81" s="13"/>
      <c r="CD81" s="13" t="e">
        <f>$I$81/#REF!*100</f>
        <v>#REF!</v>
      </c>
      <c r="CE81" s="16">
        <v>48.37</v>
      </c>
      <c r="CG81" s="16">
        <v>54.29</v>
      </c>
      <c r="CH81" s="16">
        <v>34.61</v>
      </c>
      <c r="CI81" s="16">
        <v>44.45</v>
      </c>
      <c r="CJ81" s="16">
        <v>6117.21</v>
      </c>
      <c r="CK81" s="16">
        <v>3318.28</v>
      </c>
      <c r="CL81" s="16">
        <v>4717.75</v>
      </c>
      <c r="CM81" s="16">
        <v>152.19999999999999</v>
      </c>
      <c r="CN81" s="16">
        <v>110.46</v>
      </c>
      <c r="CO81" s="16">
        <v>131.33000000000001</v>
      </c>
      <c r="CP81" s="16">
        <v>11.8</v>
      </c>
      <c r="CQ81" s="16">
        <v>0.63</v>
      </c>
    </row>
    <row r="83" spans="1:95" x14ac:dyDescent="0.25">
      <c r="B83" s="35" t="s">
        <v>137</v>
      </c>
    </row>
    <row r="84" spans="1:95" x14ac:dyDescent="0.25">
      <c r="B84" s="17" t="s">
        <v>144</v>
      </c>
    </row>
    <row r="85" spans="1:95" s="26" customFormat="1" x14ac:dyDescent="0.25">
      <c r="A85" s="23" t="str">
        <f>"-"</f>
        <v>-</v>
      </c>
      <c r="B85" s="24" t="s">
        <v>101</v>
      </c>
      <c r="C85" s="25" t="str">
        <f>"30"</f>
        <v>30</v>
      </c>
      <c r="D85" s="25">
        <v>1.98</v>
      </c>
      <c r="E85" s="25">
        <v>0</v>
      </c>
      <c r="F85" s="25">
        <v>0.2</v>
      </c>
      <c r="G85" s="25">
        <v>0.2</v>
      </c>
      <c r="H85" s="25">
        <v>14.07</v>
      </c>
      <c r="I85" s="25">
        <v>67.170299999999997</v>
      </c>
      <c r="J85" s="25">
        <v>0</v>
      </c>
      <c r="K85" s="25">
        <v>0</v>
      </c>
      <c r="L85" s="25">
        <v>0</v>
      </c>
      <c r="M85" s="25">
        <v>0</v>
      </c>
      <c r="N85" s="25">
        <v>0.33</v>
      </c>
      <c r="O85" s="25">
        <v>13.68</v>
      </c>
      <c r="P85" s="25">
        <v>0.06</v>
      </c>
      <c r="Q85" s="25">
        <v>0</v>
      </c>
      <c r="R85" s="25">
        <v>0</v>
      </c>
      <c r="S85" s="25">
        <v>0</v>
      </c>
      <c r="T85" s="25">
        <v>0.54</v>
      </c>
      <c r="U85" s="25">
        <v>0</v>
      </c>
      <c r="V85" s="25">
        <v>0</v>
      </c>
      <c r="W85" s="25">
        <v>0</v>
      </c>
      <c r="X85" s="25">
        <v>0</v>
      </c>
      <c r="Y85" s="25">
        <v>0</v>
      </c>
      <c r="Z85" s="25">
        <v>0</v>
      </c>
      <c r="AA85" s="25">
        <v>0</v>
      </c>
      <c r="AB85" s="25">
        <v>0</v>
      </c>
      <c r="AC85" s="25">
        <v>0</v>
      </c>
      <c r="AD85" s="25">
        <v>0</v>
      </c>
      <c r="AE85" s="25">
        <v>0</v>
      </c>
      <c r="AF85" s="25">
        <v>0</v>
      </c>
      <c r="AG85" s="25">
        <v>0</v>
      </c>
      <c r="AH85" s="25">
        <v>0</v>
      </c>
      <c r="AI85" s="25">
        <v>0</v>
      </c>
      <c r="AJ85" s="26">
        <v>0</v>
      </c>
      <c r="AK85" s="26">
        <v>95.79</v>
      </c>
      <c r="AL85" s="26">
        <v>99.7</v>
      </c>
      <c r="AM85" s="26">
        <v>152.69</v>
      </c>
      <c r="AN85" s="26">
        <v>50.63</v>
      </c>
      <c r="AO85" s="26">
        <v>30.02</v>
      </c>
      <c r="AP85" s="26">
        <v>60.03</v>
      </c>
      <c r="AQ85" s="26">
        <v>22.71</v>
      </c>
      <c r="AR85" s="26">
        <v>108.58</v>
      </c>
      <c r="AS85" s="26">
        <v>67.34</v>
      </c>
      <c r="AT85" s="26">
        <v>93.96</v>
      </c>
      <c r="AU85" s="26">
        <v>77.52</v>
      </c>
      <c r="AV85" s="26">
        <v>40.72</v>
      </c>
      <c r="AW85" s="26">
        <v>72.040000000000006</v>
      </c>
      <c r="AX85" s="26">
        <v>602.39</v>
      </c>
      <c r="AY85" s="26">
        <v>0</v>
      </c>
      <c r="AZ85" s="26">
        <v>196.27</v>
      </c>
      <c r="BA85" s="26">
        <v>85.35</v>
      </c>
      <c r="BB85" s="26">
        <v>56.64</v>
      </c>
      <c r="BC85" s="26">
        <v>44.89</v>
      </c>
      <c r="BD85" s="26">
        <v>0</v>
      </c>
      <c r="BE85" s="26">
        <v>0</v>
      </c>
      <c r="BF85" s="26">
        <v>0</v>
      </c>
      <c r="BG85" s="26">
        <v>0</v>
      </c>
      <c r="BH85" s="26">
        <v>0</v>
      </c>
      <c r="BI85" s="26">
        <v>0</v>
      </c>
      <c r="BJ85" s="26">
        <v>0</v>
      </c>
      <c r="BK85" s="26">
        <v>0.02</v>
      </c>
      <c r="BL85" s="26">
        <v>0</v>
      </c>
      <c r="BM85" s="26">
        <v>0</v>
      </c>
      <c r="BN85" s="26">
        <v>0</v>
      </c>
      <c r="BO85" s="26">
        <v>0</v>
      </c>
      <c r="BP85" s="26">
        <v>0</v>
      </c>
      <c r="BQ85" s="26">
        <v>0</v>
      </c>
      <c r="BR85" s="26">
        <v>0</v>
      </c>
      <c r="BS85" s="26">
        <v>0.02</v>
      </c>
      <c r="BT85" s="26">
        <v>0</v>
      </c>
      <c r="BU85" s="26">
        <v>0</v>
      </c>
      <c r="BV85" s="26">
        <v>0.08</v>
      </c>
      <c r="BW85" s="26">
        <v>0</v>
      </c>
      <c r="BX85" s="26">
        <v>0</v>
      </c>
      <c r="BY85" s="26">
        <v>0</v>
      </c>
      <c r="BZ85" s="26">
        <v>0</v>
      </c>
      <c r="CA85" s="26">
        <v>0</v>
      </c>
      <c r="CB85" s="26">
        <v>11.73</v>
      </c>
      <c r="CC85" s="27"/>
      <c r="CD85" s="27"/>
      <c r="CE85" s="26">
        <v>0</v>
      </c>
      <c r="CG85" s="26">
        <v>0</v>
      </c>
      <c r="CH85" s="26">
        <v>0</v>
      </c>
      <c r="CI85" s="26">
        <v>0</v>
      </c>
      <c r="CJ85" s="26">
        <v>950</v>
      </c>
      <c r="CK85" s="26">
        <v>366</v>
      </c>
      <c r="CL85" s="26">
        <v>658</v>
      </c>
      <c r="CM85" s="26">
        <v>7.6</v>
      </c>
      <c r="CN85" s="26">
        <v>7.6</v>
      </c>
      <c r="CO85" s="26">
        <v>7.6</v>
      </c>
      <c r="CP85" s="26">
        <v>0</v>
      </c>
      <c r="CQ85" s="26">
        <v>0</v>
      </c>
    </row>
    <row r="86" spans="1:95" s="26" customFormat="1" x14ac:dyDescent="0.25">
      <c r="A86" s="23" t="str">
        <f>"-"</f>
        <v>-</v>
      </c>
      <c r="B86" s="24" t="s">
        <v>102</v>
      </c>
      <c r="C86" s="25" t="str">
        <f>"30"</f>
        <v>30</v>
      </c>
      <c r="D86" s="25">
        <v>1.98</v>
      </c>
      <c r="E86" s="25">
        <v>0</v>
      </c>
      <c r="F86" s="25">
        <v>0.36</v>
      </c>
      <c r="G86" s="25">
        <v>0.36</v>
      </c>
      <c r="H86" s="25">
        <v>12.51</v>
      </c>
      <c r="I86" s="25">
        <v>58.013999999999996</v>
      </c>
      <c r="J86" s="25">
        <v>0.06</v>
      </c>
      <c r="K86" s="25">
        <v>0</v>
      </c>
      <c r="L86" s="25">
        <v>0</v>
      </c>
      <c r="M86" s="25">
        <v>0</v>
      </c>
      <c r="N86" s="25">
        <v>0.36</v>
      </c>
      <c r="O86" s="25">
        <v>9.66</v>
      </c>
      <c r="P86" s="25">
        <v>2.4900000000000002</v>
      </c>
      <c r="Q86" s="25">
        <v>0</v>
      </c>
      <c r="R86" s="25">
        <v>0</v>
      </c>
      <c r="S86" s="25">
        <v>0.3</v>
      </c>
      <c r="T86" s="25">
        <v>0.75</v>
      </c>
      <c r="U86" s="25">
        <v>183</v>
      </c>
      <c r="V86" s="25">
        <v>73.5</v>
      </c>
      <c r="W86" s="25">
        <v>10.5</v>
      </c>
      <c r="X86" s="25">
        <v>14.1</v>
      </c>
      <c r="Y86" s="25">
        <v>47.4</v>
      </c>
      <c r="Z86" s="25">
        <v>1.17</v>
      </c>
      <c r="AA86" s="25">
        <v>0</v>
      </c>
      <c r="AB86" s="25">
        <v>1.5</v>
      </c>
      <c r="AC86" s="25">
        <v>0.3</v>
      </c>
      <c r="AD86" s="25">
        <v>0.42</v>
      </c>
      <c r="AE86" s="25">
        <v>0.05</v>
      </c>
      <c r="AF86" s="25">
        <v>0.02</v>
      </c>
      <c r="AG86" s="25">
        <v>0.21</v>
      </c>
      <c r="AH86" s="25">
        <v>0.6</v>
      </c>
      <c r="AI86" s="25">
        <v>0</v>
      </c>
      <c r="AJ86" s="26">
        <v>0</v>
      </c>
      <c r="AK86" s="26">
        <v>96.6</v>
      </c>
      <c r="AL86" s="26">
        <v>74.400000000000006</v>
      </c>
      <c r="AM86" s="26">
        <v>128.1</v>
      </c>
      <c r="AN86" s="26">
        <v>66.900000000000006</v>
      </c>
      <c r="AO86" s="26">
        <v>27.9</v>
      </c>
      <c r="AP86" s="26">
        <v>59.4</v>
      </c>
      <c r="AQ86" s="26">
        <v>24</v>
      </c>
      <c r="AR86" s="26">
        <v>111.3</v>
      </c>
      <c r="AS86" s="26">
        <v>89.1</v>
      </c>
      <c r="AT86" s="26">
        <v>87.3</v>
      </c>
      <c r="AU86" s="26">
        <v>139.19999999999999</v>
      </c>
      <c r="AV86" s="26">
        <v>37.200000000000003</v>
      </c>
      <c r="AW86" s="26">
        <v>93</v>
      </c>
      <c r="AX86" s="26">
        <v>467.7</v>
      </c>
      <c r="AY86" s="26">
        <v>0</v>
      </c>
      <c r="AZ86" s="26">
        <v>157.80000000000001</v>
      </c>
      <c r="BA86" s="26">
        <v>87.3</v>
      </c>
      <c r="BB86" s="26">
        <v>54</v>
      </c>
      <c r="BC86" s="26">
        <v>39</v>
      </c>
      <c r="BD86" s="26">
        <v>0</v>
      </c>
      <c r="BE86" s="26">
        <v>0</v>
      </c>
      <c r="BF86" s="26">
        <v>0</v>
      </c>
      <c r="BG86" s="26">
        <v>0</v>
      </c>
      <c r="BH86" s="26">
        <v>0</v>
      </c>
      <c r="BI86" s="26">
        <v>0</v>
      </c>
      <c r="BJ86" s="26">
        <v>0</v>
      </c>
      <c r="BK86" s="26">
        <v>0.04</v>
      </c>
      <c r="BL86" s="26">
        <v>0</v>
      </c>
      <c r="BM86" s="26">
        <v>0</v>
      </c>
      <c r="BN86" s="26">
        <v>0.01</v>
      </c>
      <c r="BO86" s="26">
        <v>0</v>
      </c>
      <c r="BP86" s="26">
        <v>0</v>
      </c>
      <c r="BQ86" s="26">
        <v>0</v>
      </c>
      <c r="BR86" s="26">
        <v>0</v>
      </c>
      <c r="BS86" s="26">
        <v>0.03</v>
      </c>
      <c r="BT86" s="26">
        <v>0</v>
      </c>
      <c r="BU86" s="26">
        <v>0</v>
      </c>
      <c r="BV86" s="26">
        <v>0.14000000000000001</v>
      </c>
      <c r="BW86" s="26">
        <v>0.02</v>
      </c>
      <c r="BX86" s="26">
        <v>0</v>
      </c>
      <c r="BY86" s="26">
        <v>0</v>
      </c>
      <c r="BZ86" s="26">
        <v>0</v>
      </c>
      <c r="CA86" s="26">
        <v>0</v>
      </c>
      <c r="CB86" s="26">
        <v>14.1</v>
      </c>
      <c r="CC86" s="27"/>
      <c r="CD86" s="27"/>
      <c r="CE86" s="26">
        <v>0.25</v>
      </c>
      <c r="CG86" s="26">
        <v>5</v>
      </c>
      <c r="CH86" s="26">
        <v>5</v>
      </c>
      <c r="CI86" s="26">
        <v>5</v>
      </c>
      <c r="CJ86" s="26">
        <v>950</v>
      </c>
      <c r="CK86" s="26">
        <v>366</v>
      </c>
      <c r="CL86" s="26">
        <v>658</v>
      </c>
      <c r="CM86" s="26">
        <v>9.5</v>
      </c>
      <c r="CN86" s="26">
        <v>7.9</v>
      </c>
      <c r="CO86" s="26">
        <v>8.6999999999999993</v>
      </c>
      <c r="CP86" s="26">
        <v>0</v>
      </c>
      <c r="CQ86" s="26">
        <v>0</v>
      </c>
    </row>
    <row r="87" spans="1:95" s="26" customFormat="1" x14ac:dyDescent="0.25">
      <c r="A87" s="23" t="str">
        <f>"29/10"</f>
        <v>29/10</v>
      </c>
      <c r="B87" s="24" t="s">
        <v>116</v>
      </c>
      <c r="C87" s="25" t="str">
        <f>"200"</f>
        <v>200</v>
      </c>
      <c r="D87" s="25">
        <v>0.23</v>
      </c>
      <c r="E87" s="25">
        <v>0</v>
      </c>
      <c r="F87" s="25">
        <v>0.05</v>
      </c>
      <c r="G87" s="25">
        <v>0.05</v>
      </c>
      <c r="H87" s="25">
        <v>9.92</v>
      </c>
      <c r="I87" s="25">
        <v>39.591609756097526</v>
      </c>
      <c r="J87" s="25">
        <v>0</v>
      </c>
      <c r="K87" s="25">
        <v>0</v>
      </c>
      <c r="L87" s="25">
        <v>0</v>
      </c>
      <c r="M87" s="25">
        <v>0</v>
      </c>
      <c r="N87" s="25">
        <v>9.7200000000000006</v>
      </c>
      <c r="O87" s="25">
        <v>0</v>
      </c>
      <c r="P87" s="25">
        <v>0.19</v>
      </c>
      <c r="Q87" s="25">
        <v>0</v>
      </c>
      <c r="R87" s="25">
        <v>0</v>
      </c>
      <c r="S87" s="25">
        <v>0.28000000000000003</v>
      </c>
      <c r="T87" s="25">
        <v>0.09</v>
      </c>
      <c r="U87" s="25">
        <v>0.63</v>
      </c>
      <c r="V87" s="25">
        <v>8.16</v>
      </c>
      <c r="W87" s="25">
        <v>2.1800000000000002</v>
      </c>
      <c r="X87" s="25">
        <v>0.56000000000000005</v>
      </c>
      <c r="Y87" s="25">
        <v>1</v>
      </c>
      <c r="Z87" s="25">
        <v>0.06</v>
      </c>
      <c r="AA87" s="25">
        <v>0</v>
      </c>
      <c r="AB87" s="25">
        <v>0.44</v>
      </c>
      <c r="AC87" s="25">
        <v>0.1</v>
      </c>
      <c r="AD87" s="25">
        <v>0.01</v>
      </c>
      <c r="AE87" s="25">
        <v>0</v>
      </c>
      <c r="AF87" s="25">
        <v>0</v>
      </c>
      <c r="AG87" s="25">
        <v>0</v>
      </c>
      <c r="AH87" s="25">
        <v>0.01</v>
      </c>
      <c r="AI87" s="25">
        <v>0.78</v>
      </c>
      <c r="AJ87" s="26">
        <v>0</v>
      </c>
      <c r="AK87" s="26">
        <v>0.67</v>
      </c>
      <c r="AL87" s="26">
        <v>0.76</v>
      </c>
      <c r="AM87" s="26">
        <v>0.62</v>
      </c>
      <c r="AN87" s="26">
        <v>1.1499999999999999</v>
      </c>
      <c r="AO87" s="26">
        <v>0.28999999999999998</v>
      </c>
      <c r="AP87" s="26">
        <v>1.2</v>
      </c>
      <c r="AQ87" s="26">
        <v>0</v>
      </c>
      <c r="AR87" s="26">
        <v>1.53</v>
      </c>
      <c r="AS87" s="26">
        <v>0</v>
      </c>
      <c r="AT87" s="26">
        <v>0</v>
      </c>
      <c r="AU87" s="26">
        <v>0</v>
      </c>
      <c r="AV87" s="26">
        <v>0.86</v>
      </c>
      <c r="AW87" s="26">
        <v>0</v>
      </c>
      <c r="AX87" s="26">
        <v>0</v>
      </c>
      <c r="AY87" s="26">
        <v>0</v>
      </c>
      <c r="AZ87" s="26">
        <v>0</v>
      </c>
      <c r="BA87" s="26">
        <v>0</v>
      </c>
      <c r="BB87" s="26">
        <v>0</v>
      </c>
      <c r="BC87" s="26">
        <v>0</v>
      </c>
      <c r="BD87" s="26">
        <v>0</v>
      </c>
      <c r="BE87" s="26">
        <v>0</v>
      </c>
      <c r="BF87" s="26">
        <v>0</v>
      </c>
      <c r="BG87" s="26">
        <v>0</v>
      </c>
      <c r="BH87" s="26">
        <v>0</v>
      </c>
      <c r="BI87" s="26">
        <v>0</v>
      </c>
      <c r="BJ87" s="26">
        <v>0</v>
      </c>
      <c r="BK87" s="26">
        <v>0</v>
      </c>
      <c r="BL87" s="26">
        <v>0</v>
      </c>
      <c r="BM87" s="26">
        <v>0</v>
      </c>
      <c r="BN87" s="26">
        <v>0</v>
      </c>
      <c r="BO87" s="26">
        <v>0</v>
      </c>
      <c r="BP87" s="26">
        <v>0</v>
      </c>
      <c r="BQ87" s="26">
        <v>0</v>
      </c>
      <c r="BR87" s="26">
        <v>0</v>
      </c>
      <c r="BS87" s="26">
        <v>0</v>
      </c>
      <c r="BT87" s="26">
        <v>0</v>
      </c>
      <c r="BU87" s="26">
        <v>0</v>
      </c>
      <c r="BV87" s="26">
        <v>0</v>
      </c>
      <c r="BW87" s="26">
        <v>0</v>
      </c>
      <c r="BX87" s="26">
        <v>0</v>
      </c>
      <c r="BY87" s="26">
        <v>0</v>
      </c>
      <c r="BZ87" s="26">
        <v>0</v>
      </c>
      <c r="CA87" s="26">
        <v>0</v>
      </c>
      <c r="CB87" s="26">
        <v>199.5</v>
      </c>
      <c r="CC87" s="27"/>
      <c r="CD87" s="27"/>
      <c r="CE87" s="26">
        <v>7.0000000000000007E-2</v>
      </c>
      <c r="CG87" s="26">
        <v>3.85</v>
      </c>
      <c r="CH87" s="26">
        <v>3.72</v>
      </c>
      <c r="CI87" s="26">
        <v>3.79</v>
      </c>
      <c r="CJ87" s="26">
        <v>434.63</v>
      </c>
      <c r="CK87" s="26">
        <v>165.16</v>
      </c>
      <c r="CL87" s="26">
        <v>299.89999999999998</v>
      </c>
      <c r="CM87" s="26">
        <v>39.92</v>
      </c>
      <c r="CN87" s="26">
        <v>23.87</v>
      </c>
      <c r="CO87" s="26">
        <v>31.9</v>
      </c>
      <c r="CP87" s="26">
        <v>9.76</v>
      </c>
      <c r="CQ87" s="26">
        <v>0</v>
      </c>
    </row>
    <row r="88" spans="1:95" s="26" customFormat="1" ht="31.5" x14ac:dyDescent="0.25">
      <c r="A88" s="23" t="str">
        <f>"32/1"</f>
        <v>32/1</v>
      </c>
      <c r="B88" s="24" t="s">
        <v>108</v>
      </c>
      <c r="C88" s="25" t="str">
        <f>"60"</f>
        <v>60</v>
      </c>
      <c r="D88" s="25">
        <v>0.83</v>
      </c>
      <c r="E88" s="25">
        <v>0</v>
      </c>
      <c r="F88" s="25">
        <v>3.58</v>
      </c>
      <c r="G88" s="25">
        <v>3.58</v>
      </c>
      <c r="H88" s="25">
        <v>5.41</v>
      </c>
      <c r="I88" s="25">
        <v>53.918487503999991</v>
      </c>
      <c r="J88" s="25">
        <v>0.45</v>
      </c>
      <c r="K88" s="25">
        <v>2.34</v>
      </c>
      <c r="L88" s="25">
        <v>0</v>
      </c>
      <c r="M88" s="25">
        <v>0</v>
      </c>
      <c r="N88" s="25">
        <v>4.05</v>
      </c>
      <c r="O88" s="25">
        <v>0.05</v>
      </c>
      <c r="P88" s="25">
        <v>1.31</v>
      </c>
      <c r="Q88" s="25">
        <v>0</v>
      </c>
      <c r="R88" s="25">
        <v>0</v>
      </c>
      <c r="S88" s="25">
        <v>0.06</v>
      </c>
      <c r="T88" s="25">
        <v>0.87</v>
      </c>
      <c r="U88" s="25">
        <v>133.87</v>
      </c>
      <c r="V88" s="25">
        <v>134.01</v>
      </c>
      <c r="W88" s="25">
        <v>20.45</v>
      </c>
      <c r="X88" s="25">
        <v>11.58</v>
      </c>
      <c r="Y88" s="25">
        <v>22.8</v>
      </c>
      <c r="Z88" s="25">
        <v>0.74</v>
      </c>
      <c r="AA88" s="25">
        <v>0</v>
      </c>
      <c r="AB88" s="25">
        <v>4.9400000000000004</v>
      </c>
      <c r="AC88" s="25">
        <v>1.19</v>
      </c>
      <c r="AD88" s="25">
        <v>1.64</v>
      </c>
      <c r="AE88" s="25">
        <v>0.01</v>
      </c>
      <c r="AF88" s="25">
        <v>0.02</v>
      </c>
      <c r="AG88" s="25">
        <v>0.09</v>
      </c>
      <c r="AH88" s="25">
        <v>0.24</v>
      </c>
      <c r="AI88" s="25">
        <v>1.1599999999999999</v>
      </c>
      <c r="AJ88" s="26">
        <v>0</v>
      </c>
      <c r="AK88" s="26">
        <v>29.28</v>
      </c>
      <c r="AL88" s="26">
        <v>33.15</v>
      </c>
      <c r="AM88" s="26">
        <v>37.01</v>
      </c>
      <c r="AN88" s="26">
        <v>50.83</v>
      </c>
      <c r="AO88" s="26">
        <v>11.05</v>
      </c>
      <c r="AP88" s="26">
        <v>29.28</v>
      </c>
      <c r="AQ88" s="26">
        <v>7.18</v>
      </c>
      <c r="AR88" s="26">
        <v>24.86</v>
      </c>
      <c r="AS88" s="26">
        <v>22.1</v>
      </c>
      <c r="AT88" s="26">
        <v>40.33</v>
      </c>
      <c r="AU88" s="26">
        <v>181.21</v>
      </c>
      <c r="AV88" s="26">
        <v>7.73</v>
      </c>
      <c r="AW88" s="26">
        <v>20.99</v>
      </c>
      <c r="AX88" s="26">
        <v>151.37</v>
      </c>
      <c r="AY88" s="26">
        <v>0</v>
      </c>
      <c r="AZ88" s="26">
        <v>25.97</v>
      </c>
      <c r="BA88" s="26">
        <v>34.799999999999997</v>
      </c>
      <c r="BB88" s="26">
        <v>27.62</v>
      </c>
      <c r="BC88" s="26">
        <v>8.2899999999999991</v>
      </c>
      <c r="BD88" s="26">
        <v>0</v>
      </c>
      <c r="BE88" s="26">
        <v>0</v>
      </c>
      <c r="BF88" s="26">
        <v>0</v>
      </c>
      <c r="BG88" s="26">
        <v>0</v>
      </c>
      <c r="BH88" s="26">
        <v>0</v>
      </c>
      <c r="BI88" s="26">
        <v>0</v>
      </c>
      <c r="BJ88" s="26">
        <v>0</v>
      </c>
      <c r="BK88" s="26">
        <v>0.22</v>
      </c>
      <c r="BL88" s="26">
        <v>0</v>
      </c>
      <c r="BM88" s="26">
        <v>0.14000000000000001</v>
      </c>
      <c r="BN88" s="26">
        <v>0.01</v>
      </c>
      <c r="BO88" s="26">
        <v>0.02</v>
      </c>
      <c r="BP88" s="26">
        <v>0</v>
      </c>
      <c r="BQ88" s="26">
        <v>0</v>
      </c>
      <c r="BR88" s="26">
        <v>0</v>
      </c>
      <c r="BS88" s="26">
        <v>0.84</v>
      </c>
      <c r="BT88" s="26">
        <v>0</v>
      </c>
      <c r="BU88" s="26">
        <v>0</v>
      </c>
      <c r="BV88" s="26">
        <v>2.08</v>
      </c>
      <c r="BW88" s="26">
        <v>0</v>
      </c>
      <c r="BX88" s="26">
        <v>0</v>
      </c>
      <c r="BY88" s="26">
        <v>0</v>
      </c>
      <c r="BZ88" s="26">
        <v>0</v>
      </c>
      <c r="CA88" s="26">
        <v>0</v>
      </c>
      <c r="CB88" s="26">
        <v>51.04</v>
      </c>
      <c r="CC88" s="27"/>
      <c r="CD88" s="27"/>
      <c r="CE88" s="26">
        <v>0.82</v>
      </c>
      <c r="CG88" s="26">
        <v>16.3</v>
      </c>
      <c r="CH88" s="26">
        <v>10.19</v>
      </c>
      <c r="CI88" s="26">
        <v>13.24</v>
      </c>
      <c r="CJ88" s="26">
        <v>512.59</v>
      </c>
      <c r="CK88" s="26">
        <v>122.63</v>
      </c>
      <c r="CL88" s="26">
        <v>317.61</v>
      </c>
      <c r="CM88" s="26">
        <v>2.46</v>
      </c>
      <c r="CN88" s="26">
        <v>1.56</v>
      </c>
      <c r="CO88" s="26">
        <v>2.0099999999999998</v>
      </c>
      <c r="CP88" s="26">
        <v>0</v>
      </c>
      <c r="CQ88" s="26">
        <v>0.3</v>
      </c>
    </row>
    <row r="89" spans="1:95" s="26" customFormat="1" x14ac:dyDescent="0.25">
      <c r="A89" s="23" t="str">
        <f>"21/4"</f>
        <v>21/4</v>
      </c>
      <c r="B89" s="24" t="s">
        <v>125</v>
      </c>
      <c r="C89" s="25" t="str">
        <f>"150"</f>
        <v>150</v>
      </c>
      <c r="D89" s="25">
        <v>14.92</v>
      </c>
      <c r="E89" s="25">
        <v>0.02</v>
      </c>
      <c r="F89" s="25">
        <v>3.52</v>
      </c>
      <c r="G89" s="25">
        <v>1.45</v>
      </c>
      <c r="H89" s="25">
        <v>41.47</v>
      </c>
      <c r="I89" s="25">
        <v>244.34713500000001</v>
      </c>
      <c r="J89" s="25">
        <v>1.57</v>
      </c>
      <c r="K89" s="25">
        <v>7.0000000000000007E-2</v>
      </c>
      <c r="L89" s="25">
        <v>0</v>
      </c>
      <c r="M89" s="25">
        <v>0</v>
      </c>
      <c r="N89" s="25">
        <v>2.85</v>
      </c>
      <c r="O89" s="25">
        <v>30.91</v>
      </c>
      <c r="P89" s="25">
        <v>7.71</v>
      </c>
      <c r="Q89" s="25">
        <v>0</v>
      </c>
      <c r="R89" s="25">
        <v>0</v>
      </c>
      <c r="S89" s="25">
        <v>0</v>
      </c>
      <c r="T89" s="25">
        <v>2.56</v>
      </c>
      <c r="U89" s="25">
        <v>128.13999999999999</v>
      </c>
      <c r="V89" s="25">
        <v>535.02</v>
      </c>
      <c r="W89" s="25">
        <v>81.069999999999993</v>
      </c>
      <c r="X89" s="25">
        <v>73.739999999999995</v>
      </c>
      <c r="Y89" s="25">
        <v>227.58</v>
      </c>
      <c r="Z89" s="25">
        <v>4.7</v>
      </c>
      <c r="AA89" s="25">
        <v>12</v>
      </c>
      <c r="AB89" s="25">
        <v>14.15</v>
      </c>
      <c r="AC89" s="25">
        <v>15.03</v>
      </c>
      <c r="AD89" s="25">
        <v>0.56999999999999995</v>
      </c>
      <c r="AE89" s="25">
        <v>0.43</v>
      </c>
      <c r="AF89" s="25">
        <v>0.09</v>
      </c>
      <c r="AG89" s="25">
        <v>1.26</v>
      </c>
      <c r="AH89" s="25">
        <v>4.9800000000000004</v>
      </c>
      <c r="AI89" s="25">
        <v>0</v>
      </c>
      <c r="AJ89" s="26">
        <v>0</v>
      </c>
      <c r="AK89" s="26">
        <v>735.21</v>
      </c>
      <c r="AL89" s="26">
        <v>793.33</v>
      </c>
      <c r="AM89" s="26">
        <v>1201.3</v>
      </c>
      <c r="AN89" s="26">
        <v>1127.75</v>
      </c>
      <c r="AO89" s="26">
        <v>149.47</v>
      </c>
      <c r="AP89" s="26">
        <v>611.80999999999995</v>
      </c>
      <c r="AQ89" s="26">
        <v>190.18</v>
      </c>
      <c r="AR89" s="26">
        <v>735.21</v>
      </c>
      <c r="AS89" s="26">
        <v>662.37</v>
      </c>
      <c r="AT89" s="26">
        <v>1175.17</v>
      </c>
      <c r="AU89" s="26">
        <v>1620.1</v>
      </c>
      <c r="AV89" s="26">
        <v>335.3</v>
      </c>
      <c r="AW89" s="26">
        <v>691.1</v>
      </c>
      <c r="AX89" s="26">
        <v>2310.02</v>
      </c>
      <c r="AY89" s="26">
        <v>0</v>
      </c>
      <c r="AZ89" s="26">
        <v>481.02</v>
      </c>
      <c r="BA89" s="26">
        <v>609.83000000000004</v>
      </c>
      <c r="BB89" s="26">
        <v>502.65</v>
      </c>
      <c r="BC89" s="26">
        <v>181.97</v>
      </c>
      <c r="BD89" s="26">
        <v>0.08</v>
      </c>
      <c r="BE89" s="26">
        <v>0.04</v>
      </c>
      <c r="BF89" s="26">
        <v>0.02</v>
      </c>
      <c r="BG89" s="26">
        <v>0.04</v>
      </c>
      <c r="BH89" s="26">
        <v>0.05</v>
      </c>
      <c r="BI89" s="26">
        <v>0.23</v>
      </c>
      <c r="BJ89" s="26">
        <v>0</v>
      </c>
      <c r="BK89" s="26">
        <v>0.77</v>
      </c>
      <c r="BL89" s="26">
        <v>0</v>
      </c>
      <c r="BM89" s="26">
        <v>0.22</v>
      </c>
      <c r="BN89" s="26">
        <v>0.01</v>
      </c>
      <c r="BO89" s="26">
        <v>0</v>
      </c>
      <c r="BP89" s="26">
        <v>0</v>
      </c>
      <c r="BQ89" s="26">
        <v>0.04</v>
      </c>
      <c r="BR89" s="26">
        <v>7.0000000000000007E-2</v>
      </c>
      <c r="BS89" s="26">
        <v>0.77</v>
      </c>
      <c r="BT89" s="26">
        <v>0</v>
      </c>
      <c r="BU89" s="26">
        <v>0</v>
      </c>
      <c r="BV89" s="26">
        <v>0.69</v>
      </c>
      <c r="BW89" s="26">
        <v>0.09</v>
      </c>
      <c r="BX89" s="26">
        <v>0</v>
      </c>
      <c r="BY89" s="26">
        <v>0</v>
      </c>
      <c r="BZ89" s="26">
        <v>0</v>
      </c>
      <c r="CA89" s="26">
        <v>0</v>
      </c>
      <c r="CB89" s="26">
        <v>123.96</v>
      </c>
      <c r="CC89" s="27"/>
      <c r="CD89" s="27"/>
      <c r="CE89" s="26">
        <v>14.36</v>
      </c>
      <c r="CG89" s="26">
        <v>18.899999999999999</v>
      </c>
      <c r="CH89" s="26">
        <v>11.4</v>
      </c>
      <c r="CI89" s="26">
        <v>15.15</v>
      </c>
      <c r="CJ89" s="26">
        <v>1.25</v>
      </c>
      <c r="CK89" s="26">
        <v>1.25</v>
      </c>
      <c r="CL89" s="26">
        <v>1.25</v>
      </c>
      <c r="CM89" s="26">
        <v>12.32</v>
      </c>
      <c r="CN89" s="26">
        <v>10.02</v>
      </c>
      <c r="CO89" s="26">
        <v>11.17</v>
      </c>
      <c r="CP89" s="26">
        <v>0</v>
      </c>
      <c r="CQ89" s="26">
        <v>0.38</v>
      </c>
    </row>
    <row r="90" spans="1:95" s="26" customFormat="1" ht="19.5" customHeight="1" x14ac:dyDescent="0.25">
      <c r="A90" s="23" t="str">
        <f>"7/293"</f>
        <v>7/293</v>
      </c>
      <c r="B90" s="24" t="s">
        <v>126</v>
      </c>
      <c r="C90" s="25" t="str">
        <f>"90"</f>
        <v>90</v>
      </c>
      <c r="D90" s="25">
        <v>21</v>
      </c>
      <c r="E90" s="25">
        <v>20.96</v>
      </c>
      <c r="F90" s="25">
        <v>23.31</v>
      </c>
      <c r="G90" s="25">
        <v>3.78</v>
      </c>
      <c r="H90" s="25">
        <v>0.1</v>
      </c>
      <c r="I90" s="25">
        <v>294.25471999999996</v>
      </c>
      <c r="J90" s="25">
        <v>9.14</v>
      </c>
      <c r="K90" s="25">
        <v>3.64</v>
      </c>
      <c r="L90" s="25">
        <v>0</v>
      </c>
      <c r="M90" s="25">
        <v>0</v>
      </c>
      <c r="N90" s="25">
        <v>0.1</v>
      </c>
      <c r="O90" s="25">
        <v>0</v>
      </c>
      <c r="P90" s="25">
        <v>0</v>
      </c>
      <c r="Q90" s="25">
        <v>0</v>
      </c>
      <c r="R90" s="25">
        <v>0</v>
      </c>
      <c r="S90" s="25">
        <v>0.01</v>
      </c>
      <c r="T90" s="25">
        <v>1.94</v>
      </c>
      <c r="U90" s="25">
        <v>329.19</v>
      </c>
      <c r="V90" s="25">
        <v>188.14</v>
      </c>
      <c r="W90" s="25">
        <v>23.35</v>
      </c>
      <c r="X90" s="25">
        <v>19.86</v>
      </c>
      <c r="Y90" s="25">
        <v>181.65</v>
      </c>
      <c r="Z90" s="25">
        <v>1.67</v>
      </c>
      <c r="AA90" s="25">
        <v>72.459999999999994</v>
      </c>
      <c r="AB90" s="25">
        <v>24.38</v>
      </c>
      <c r="AC90" s="25">
        <v>126.59</v>
      </c>
      <c r="AD90" s="25">
        <v>3.07</v>
      </c>
      <c r="AE90" s="25">
        <v>7.0000000000000007E-2</v>
      </c>
      <c r="AF90" s="25">
        <v>0.17</v>
      </c>
      <c r="AG90" s="25">
        <v>8.3699999999999992</v>
      </c>
      <c r="AH90" s="25">
        <v>16</v>
      </c>
      <c r="AI90" s="25">
        <v>0.92</v>
      </c>
      <c r="AJ90" s="26">
        <v>0</v>
      </c>
      <c r="AK90" s="26">
        <v>1009.9</v>
      </c>
      <c r="AL90" s="26">
        <v>798.21</v>
      </c>
      <c r="AM90" s="26">
        <v>1626.2</v>
      </c>
      <c r="AN90" s="26">
        <v>1819.73</v>
      </c>
      <c r="AO90" s="26">
        <v>542.24</v>
      </c>
      <c r="AP90" s="26">
        <v>984.77</v>
      </c>
      <c r="AQ90" s="26">
        <v>338.22</v>
      </c>
      <c r="AR90" s="26">
        <v>856.92</v>
      </c>
      <c r="AS90" s="26">
        <v>1328.32</v>
      </c>
      <c r="AT90" s="26">
        <v>1409.72</v>
      </c>
      <c r="AU90" s="26">
        <v>1877.6</v>
      </c>
      <c r="AV90" s="26">
        <v>559.99</v>
      </c>
      <c r="AW90" s="26">
        <v>1581.05</v>
      </c>
      <c r="AX90" s="26">
        <v>2972.67</v>
      </c>
      <c r="AY90" s="26">
        <v>173.68</v>
      </c>
      <c r="AZ90" s="26">
        <v>1010.08</v>
      </c>
      <c r="BA90" s="26">
        <v>989.55</v>
      </c>
      <c r="BB90" s="26">
        <v>738.45</v>
      </c>
      <c r="BC90" s="26">
        <v>257.91000000000003</v>
      </c>
      <c r="BD90" s="26">
        <v>0.13</v>
      </c>
      <c r="BE90" s="26">
        <v>0.03</v>
      </c>
      <c r="BF90" s="26">
        <v>0.03</v>
      </c>
      <c r="BG90" s="26">
        <v>7.0000000000000007E-2</v>
      </c>
      <c r="BH90" s="26">
        <v>0.08</v>
      </c>
      <c r="BI90" s="26">
        <v>0.27</v>
      </c>
      <c r="BJ90" s="26">
        <v>0</v>
      </c>
      <c r="BK90" s="26">
        <v>1.1000000000000001</v>
      </c>
      <c r="BL90" s="26">
        <v>0</v>
      </c>
      <c r="BM90" s="26">
        <v>0.42</v>
      </c>
      <c r="BN90" s="26">
        <v>0.01</v>
      </c>
      <c r="BO90" s="26">
        <v>0.03</v>
      </c>
      <c r="BP90" s="26">
        <v>0</v>
      </c>
      <c r="BQ90" s="26">
        <v>0.03</v>
      </c>
      <c r="BR90" s="26">
        <v>0.1</v>
      </c>
      <c r="BS90" s="26">
        <v>1.69</v>
      </c>
      <c r="BT90" s="26">
        <v>0</v>
      </c>
      <c r="BU90" s="26">
        <v>0</v>
      </c>
      <c r="BV90" s="26">
        <v>2.2599999999999998</v>
      </c>
      <c r="BW90" s="26">
        <v>0</v>
      </c>
      <c r="BX90" s="26">
        <v>0</v>
      </c>
      <c r="BY90" s="26">
        <v>0</v>
      </c>
      <c r="BZ90" s="26">
        <v>0</v>
      </c>
      <c r="CA90" s="26">
        <v>0</v>
      </c>
      <c r="CB90" s="26">
        <v>82.21</v>
      </c>
      <c r="CC90" s="27"/>
      <c r="CD90" s="27"/>
      <c r="CE90" s="26">
        <v>76.52</v>
      </c>
      <c r="CG90" s="26">
        <v>25.18</v>
      </c>
      <c r="CH90" s="26">
        <v>11.99</v>
      </c>
      <c r="CI90" s="26">
        <v>18.579999999999998</v>
      </c>
      <c r="CJ90" s="26">
        <v>2302.0700000000002</v>
      </c>
      <c r="CK90" s="26">
        <v>1471.37</v>
      </c>
      <c r="CL90" s="26">
        <v>1886.72</v>
      </c>
      <c r="CM90" s="26">
        <v>14.84</v>
      </c>
      <c r="CN90" s="26">
        <v>10.87</v>
      </c>
      <c r="CO90" s="26">
        <v>12.85</v>
      </c>
      <c r="CP90" s="26">
        <v>0</v>
      </c>
      <c r="CQ90" s="26">
        <v>0.9</v>
      </c>
    </row>
    <row r="91" spans="1:95" s="15" customFormat="1" x14ac:dyDescent="0.25">
      <c r="A91" s="19" t="str">
        <f>"-"</f>
        <v>-</v>
      </c>
      <c r="B91" s="20" t="s">
        <v>106</v>
      </c>
      <c r="C91" s="21" t="str">
        <f>"100"</f>
        <v>100</v>
      </c>
      <c r="D91" s="21">
        <v>0.4</v>
      </c>
      <c r="E91" s="21">
        <v>0</v>
      </c>
      <c r="F91" s="21">
        <v>0.4</v>
      </c>
      <c r="G91" s="21">
        <v>0.4</v>
      </c>
      <c r="H91" s="21">
        <v>11.6</v>
      </c>
      <c r="I91" s="21">
        <v>48.68</v>
      </c>
      <c r="J91" s="21">
        <v>0.1</v>
      </c>
      <c r="K91" s="21">
        <v>0</v>
      </c>
      <c r="L91" s="21">
        <v>0</v>
      </c>
      <c r="M91" s="21">
        <v>0</v>
      </c>
      <c r="N91" s="21">
        <v>9</v>
      </c>
      <c r="O91" s="21">
        <v>0.8</v>
      </c>
      <c r="P91" s="21">
        <v>1.8</v>
      </c>
      <c r="Q91" s="21">
        <v>0</v>
      </c>
      <c r="R91" s="21">
        <v>0</v>
      </c>
      <c r="S91" s="21">
        <v>0.8</v>
      </c>
      <c r="T91" s="21">
        <v>0.5</v>
      </c>
      <c r="U91" s="21">
        <v>26</v>
      </c>
      <c r="V91" s="21">
        <v>278</v>
      </c>
      <c r="W91" s="21">
        <v>16</v>
      </c>
      <c r="X91" s="21">
        <v>9</v>
      </c>
      <c r="Y91" s="21">
        <v>11</v>
      </c>
      <c r="Z91" s="21">
        <v>2.2000000000000002</v>
      </c>
      <c r="AA91" s="21">
        <v>0</v>
      </c>
      <c r="AB91" s="21">
        <v>30</v>
      </c>
      <c r="AC91" s="21">
        <v>5</v>
      </c>
      <c r="AD91" s="21">
        <v>0.2</v>
      </c>
      <c r="AE91" s="21">
        <v>0.03</v>
      </c>
      <c r="AF91" s="21">
        <v>0.02</v>
      </c>
      <c r="AG91" s="21">
        <v>0.3</v>
      </c>
      <c r="AH91" s="21">
        <v>0.4</v>
      </c>
      <c r="AI91" s="21">
        <v>10</v>
      </c>
      <c r="AJ91" s="15">
        <v>0</v>
      </c>
      <c r="AK91" s="15">
        <v>12</v>
      </c>
      <c r="AL91" s="15">
        <v>13</v>
      </c>
      <c r="AM91" s="15">
        <v>19</v>
      </c>
      <c r="AN91" s="15">
        <v>18</v>
      </c>
      <c r="AO91" s="15">
        <v>3</v>
      </c>
      <c r="AP91" s="15">
        <v>11</v>
      </c>
      <c r="AQ91" s="15">
        <v>3</v>
      </c>
      <c r="AR91" s="15">
        <v>9</v>
      </c>
      <c r="AS91" s="15">
        <v>17</v>
      </c>
      <c r="AT91" s="15">
        <v>10</v>
      </c>
      <c r="AU91" s="15">
        <v>78</v>
      </c>
      <c r="AV91" s="15">
        <v>7</v>
      </c>
      <c r="AW91" s="15">
        <v>14</v>
      </c>
      <c r="AX91" s="15">
        <v>42</v>
      </c>
      <c r="AY91" s="15">
        <v>0</v>
      </c>
      <c r="AZ91" s="15">
        <v>13</v>
      </c>
      <c r="BA91" s="15">
        <v>16</v>
      </c>
      <c r="BB91" s="15">
        <v>6</v>
      </c>
      <c r="BC91" s="15">
        <v>5</v>
      </c>
      <c r="BD91" s="15">
        <v>0</v>
      </c>
      <c r="BE91" s="15">
        <v>0</v>
      </c>
      <c r="BF91" s="15">
        <v>0</v>
      </c>
      <c r="BG91" s="15">
        <v>0</v>
      </c>
      <c r="BH91" s="15">
        <v>0</v>
      </c>
      <c r="BI91" s="15">
        <v>0</v>
      </c>
      <c r="BJ91" s="15">
        <v>0</v>
      </c>
      <c r="BK91" s="15">
        <v>0</v>
      </c>
      <c r="BL91" s="15">
        <v>0</v>
      </c>
      <c r="BM91" s="15">
        <v>0</v>
      </c>
      <c r="BN91" s="15">
        <v>0</v>
      </c>
      <c r="BO91" s="15">
        <v>0</v>
      </c>
      <c r="BP91" s="15">
        <v>0</v>
      </c>
      <c r="BQ91" s="15">
        <v>0</v>
      </c>
      <c r="BR91" s="15">
        <v>0</v>
      </c>
      <c r="BS91" s="15">
        <v>0</v>
      </c>
      <c r="BT91" s="15">
        <v>0</v>
      </c>
      <c r="BU91" s="15">
        <v>0</v>
      </c>
      <c r="BV91" s="15">
        <v>0</v>
      </c>
      <c r="BW91" s="15">
        <v>0</v>
      </c>
      <c r="BX91" s="15">
        <v>0</v>
      </c>
      <c r="BY91" s="15">
        <v>0</v>
      </c>
      <c r="BZ91" s="15">
        <v>0</v>
      </c>
      <c r="CA91" s="15">
        <v>0</v>
      </c>
      <c r="CB91" s="15">
        <v>86.3</v>
      </c>
      <c r="CC91" s="22"/>
      <c r="CD91" s="22"/>
      <c r="CE91" s="15">
        <v>5</v>
      </c>
      <c r="CG91" s="15">
        <v>2</v>
      </c>
      <c r="CH91" s="15">
        <v>2</v>
      </c>
      <c r="CI91" s="15">
        <v>2</v>
      </c>
      <c r="CJ91" s="15">
        <v>150</v>
      </c>
      <c r="CK91" s="15">
        <v>150</v>
      </c>
      <c r="CL91" s="15">
        <v>150</v>
      </c>
      <c r="CM91" s="15">
        <v>46.8</v>
      </c>
      <c r="CN91" s="15">
        <v>46.8</v>
      </c>
      <c r="CO91" s="15">
        <v>46.8</v>
      </c>
      <c r="CP91" s="15">
        <v>0</v>
      </c>
      <c r="CQ91" s="15">
        <v>0</v>
      </c>
    </row>
    <row r="92" spans="1:95" s="16" customFormat="1" x14ac:dyDescent="0.25">
      <c r="A92" s="28"/>
      <c r="B92" s="29" t="s">
        <v>145</v>
      </c>
      <c r="C92" s="30">
        <v>660</v>
      </c>
      <c r="D92" s="30">
        <v>41.35</v>
      </c>
      <c r="E92" s="30">
        <v>20.98</v>
      </c>
      <c r="F92" s="30">
        <v>31.42</v>
      </c>
      <c r="G92" s="30">
        <v>9.82</v>
      </c>
      <c r="H92" s="30">
        <v>95.08</v>
      </c>
      <c r="I92" s="30">
        <v>805.98</v>
      </c>
      <c r="J92" s="30">
        <v>11.32</v>
      </c>
      <c r="K92" s="30">
        <v>6.04</v>
      </c>
      <c r="L92" s="30">
        <v>0</v>
      </c>
      <c r="M92" s="30">
        <v>0</v>
      </c>
      <c r="N92" s="30">
        <v>26.41</v>
      </c>
      <c r="O92" s="30">
        <v>55.11</v>
      </c>
      <c r="P92" s="30">
        <v>13.56</v>
      </c>
      <c r="Q92" s="30">
        <v>0</v>
      </c>
      <c r="R92" s="30">
        <v>0</v>
      </c>
      <c r="S92" s="30">
        <v>1.45</v>
      </c>
      <c r="T92" s="30">
        <v>7.25</v>
      </c>
      <c r="U92" s="30">
        <v>800.83</v>
      </c>
      <c r="V92" s="30">
        <v>1216.83</v>
      </c>
      <c r="W92" s="30">
        <v>153.54</v>
      </c>
      <c r="X92" s="30">
        <v>128.84</v>
      </c>
      <c r="Y92" s="30">
        <v>491.42</v>
      </c>
      <c r="Z92" s="30">
        <v>10.53</v>
      </c>
      <c r="AA92" s="30">
        <v>84.46</v>
      </c>
      <c r="AB92" s="30">
        <v>75.41</v>
      </c>
      <c r="AC92" s="30">
        <v>148.21</v>
      </c>
      <c r="AD92" s="30">
        <v>5.91</v>
      </c>
      <c r="AE92" s="30">
        <v>0.6</v>
      </c>
      <c r="AF92" s="30">
        <v>0.33</v>
      </c>
      <c r="AG92" s="30">
        <v>10.23</v>
      </c>
      <c r="AH92" s="30">
        <v>22.22</v>
      </c>
      <c r="AI92" s="30">
        <v>12.87</v>
      </c>
      <c r="AJ92" s="16">
        <v>0</v>
      </c>
      <c r="AK92" s="16">
        <v>1979.45</v>
      </c>
      <c r="AL92" s="16">
        <v>1812.55</v>
      </c>
      <c r="AM92" s="16">
        <v>3164.92</v>
      </c>
      <c r="AN92" s="16">
        <v>3134.98</v>
      </c>
      <c r="AO92" s="16">
        <v>763.96</v>
      </c>
      <c r="AP92" s="16">
        <v>1757.49</v>
      </c>
      <c r="AQ92" s="16">
        <v>585.29</v>
      </c>
      <c r="AR92" s="16">
        <v>1847.4</v>
      </c>
      <c r="AS92" s="16">
        <v>2186.23</v>
      </c>
      <c r="AT92" s="16">
        <v>2816.47</v>
      </c>
      <c r="AU92" s="16">
        <v>3973.62</v>
      </c>
      <c r="AV92" s="16">
        <v>988.8</v>
      </c>
      <c r="AW92" s="16">
        <v>2472.1799999999998</v>
      </c>
      <c r="AX92" s="16">
        <v>6546.16</v>
      </c>
      <c r="AY92" s="16">
        <v>173.68</v>
      </c>
      <c r="AZ92" s="16">
        <v>1884.14</v>
      </c>
      <c r="BA92" s="16">
        <v>1822.83</v>
      </c>
      <c r="BB92" s="16">
        <v>1385.36</v>
      </c>
      <c r="BC92" s="16">
        <v>537.07000000000005</v>
      </c>
      <c r="BD92" s="16">
        <v>0.21</v>
      </c>
      <c r="BE92" s="16">
        <v>0.06</v>
      </c>
      <c r="BF92" s="16">
        <v>0.04</v>
      </c>
      <c r="BG92" s="16">
        <v>0.11</v>
      </c>
      <c r="BH92" s="16">
        <v>0.13</v>
      </c>
      <c r="BI92" s="16">
        <v>0.5</v>
      </c>
      <c r="BJ92" s="16">
        <v>0</v>
      </c>
      <c r="BK92" s="16">
        <v>2.16</v>
      </c>
      <c r="BL92" s="16">
        <v>0</v>
      </c>
      <c r="BM92" s="16">
        <v>0.79</v>
      </c>
      <c r="BN92" s="16">
        <v>0.04</v>
      </c>
      <c r="BO92" s="16">
        <v>0.05</v>
      </c>
      <c r="BP92" s="16">
        <v>0</v>
      </c>
      <c r="BQ92" s="16">
        <v>7.0000000000000007E-2</v>
      </c>
      <c r="BR92" s="16">
        <v>0.17</v>
      </c>
      <c r="BS92" s="16">
        <v>3.36</v>
      </c>
      <c r="BT92" s="16">
        <v>0</v>
      </c>
      <c r="BU92" s="16">
        <v>0</v>
      </c>
      <c r="BV92" s="16">
        <v>5.26</v>
      </c>
      <c r="BW92" s="16">
        <v>0.12</v>
      </c>
      <c r="BX92" s="16">
        <v>0</v>
      </c>
      <c r="BY92" s="16">
        <v>0</v>
      </c>
      <c r="BZ92" s="16">
        <v>0</v>
      </c>
      <c r="CA92" s="16">
        <v>0</v>
      </c>
      <c r="CB92" s="16">
        <v>568.83000000000004</v>
      </c>
      <c r="CC92" s="13"/>
      <c r="CD92" s="13" t="e">
        <f>$I$92/#REF!*100</f>
        <v>#REF!</v>
      </c>
      <c r="CE92" s="16">
        <v>97.02</v>
      </c>
      <c r="CG92" s="16">
        <v>71.239999999999995</v>
      </c>
      <c r="CH92" s="16">
        <v>44.3</v>
      </c>
      <c r="CI92" s="16">
        <v>57.77</v>
      </c>
      <c r="CJ92" s="16">
        <v>5300.54</v>
      </c>
      <c r="CK92" s="16">
        <v>2642.41</v>
      </c>
      <c r="CL92" s="16">
        <v>3971.47</v>
      </c>
      <c r="CM92" s="16">
        <v>133.44</v>
      </c>
      <c r="CN92" s="16">
        <v>108.62</v>
      </c>
      <c r="CO92" s="16">
        <v>121.03</v>
      </c>
      <c r="CP92" s="16">
        <v>9.76</v>
      </c>
      <c r="CQ92" s="16">
        <v>1.58</v>
      </c>
    </row>
    <row r="94" spans="1:95" x14ac:dyDescent="0.25">
      <c r="B94" s="35" t="s">
        <v>138</v>
      </c>
    </row>
    <row r="95" spans="1:95" x14ac:dyDescent="0.25">
      <c r="B95" s="17" t="s">
        <v>144</v>
      </c>
    </row>
    <row r="96" spans="1:95" s="26" customFormat="1" x14ac:dyDescent="0.25">
      <c r="A96" s="23" t="str">
        <f>"-"</f>
        <v>-</v>
      </c>
      <c r="B96" s="24" t="s">
        <v>101</v>
      </c>
      <c r="C96" s="25" t="str">
        <f>"30"</f>
        <v>30</v>
      </c>
      <c r="D96" s="25">
        <v>1.98</v>
      </c>
      <c r="E96" s="25">
        <v>0</v>
      </c>
      <c r="F96" s="25">
        <v>0.2</v>
      </c>
      <c r="G96" s="25">
        <v>0.2</v>
      </c>
      <c r="H96" s="25">
        <v>14.07</v>
      </c>
      <c r="I96" s="25">
        <v>67.170299999999997</v>
      </c>
      <c r="J96" s="25">
        <v>0</v>
      </c>
      <c r="K96" s="25">
        <v>0</v>
      </c>
      <c r="L96" s="25">
        <v>0</v>
      </c>
      <c r="M96" s="25">
        <v>0</v>
      </c>
      <c r="N96" s="25">
        <v>0.33</v>
      </c>
      <c r="O96" s="25">
        <v>13.68</v>
      </c>
      <c r="P96" s="25">
        <v>0.06</v>
      </c>
      <c r="Q96" s="25">
        <v>0</v>
      </c>
      <c r="R96" s="25">
        <v>0</v>
      </c>
      <c r="S96" s="25">
        <v>0</v>
      </c>
      <c r="T96" s="25">
        <v>0.54</v>
      </c>
      <c r="U96" s="25">
        <v>0</v>
      </c>
      <c r="V96" s="25">
        <v>0</v>
      </c>
      <c r="W96" s="25">
        <v>0</v>
      </c>
      <c r="X96" s="25">
        <v>0</v>
      </c>
      <c r="Y96" s="25">
        <v>0</v>
      </c>
      <c r="Z96" s="25">
        <v>0</v>
      </c>
      <c r="AA96" s="25">
        <v>0</v>
      </c>
      <c r="AB96" s="25">
        <v>0</v>
      </c>
      <c r="AC96" s="25">
        <v>0</v>
      </c>
      <c r="AD96" s="25">
        <v>0</v>
      </c>
      <c r="AE96" s="25">
        <v>0</v>
      </c>
      <c r="AF96" s="25">
        <v>0</v>
      </c>
      <c r="AG96" s="25">
        <v>0</v>
      </c>
      <c r="AH96" s="25">
        <v>0</v>
      </c>
      <c r="AI96" s="25">
        <v>0</v>
      </c>
      <c r="AJ96" s="26">
        <v>0</v>
      </c>
      <c r="AK96" s="26">
        <v>95.79</v>
      </c>
      <c r="AL96" s="26">
        <v>99.7</v>
      </c>
      <c r="AM96" s="26">
        <v>152.69</v>
      </c>
      <c r="AN96" s="26">
        <v>50.63</v>
      </c>
      <c r="AO96" s="26">
        <v>30.02</v>
      </c>
      <c r="AP96" s="26">
        <v>60.03</v>
      </c>
      <c r="AQ96" s="26">
        <v>22.71</v>
      </c>
      <c r="AR96" s="26">
        <v>108.58</v>
      </c>
      <c r="AS96" s="26">
        <v>67.34</v>
      </c>
      <c r="AT96" s="26">
        <v>93.96</v>
      </c>
      <c r="AU96" s="26">
        <v>77.52</v>
      </c>
      <c r="AV96" s="26">
        <v>40.72</v>
      </c>
      <c r="AW96" s="26">
        <v>72.040000000000006</v>
      </c>
      <c r="AX96" s="26">
        <v>602.39</v>
      </c>
      <c r="AY96" s="26">
        <v>0</v>
      </c>
      <c r="AZ96" s="26">
        <v>196.27</v>
      </c>
      <c r="BA96" s="26">
        <v>85.35</v>
      </c>
      <c r="BB96" s="26">
        <v>56.64</v>
      </c>
      <c r="BC96" s="26">
        <v>44.89</v>
      </c>
      <c r="BD96" s="26">
        <v>0</v>
      </c>
      <c r="BE96" s="26">
        <v>0</v>
      </c>
      <c r="BF96" s="26">
        <v>0</v>
      </c>
      <c r="BG96" s="26">
        <v>0</v>
      </c>
      <c r="BH96" s="26">
        <v>0</v>
      </c>
      <c r="BI96" s="26">
        <v>0</v>
      </c>
      <c r="BJ96" s="26">
        <v>0</v>
      </c>
      <c r="BK96" s="26">
        <v>0.02</v>
      </c>
      <c r="BL96" s="26">
        <v>0</v>
      </c>
      <c r="BM96" s="26">
        <v>0</v>
      </c>
      <c r="BN96" s="26">
        <v>0</v>
      </c>
      <c r="BO96" s="26">
        <v>0</v>
      </c>
      <c r="BP96" s="26">
        <v>0</v>
      </c>
      <c r="BQ96" s="26">
        <v>0</v>
      </c>
      <c r="BR96" s="26">
        <v>0</v>
      </c>
      <c r="BS96" s="26">
        <v>0.02</v>
      </c>
      <c r="BT96" s="26">
        <v>0</v>
      </c>
      <c r="BU96" s="26">
        <v>0</v>
      </c>
      <c r="BV96" s="26">
        <v>0.08</v>
      </c>
      <c r="BW96" s="26">
        <v>0</v>
      </c>
      <c r="BX96" s="26">
        <v>0</v>
      </c>
      <c r="BY96" s="26">
        <v>0</v>
      </c>
      <c r="BZ96" s="26">
        <v>0</v>
      </c>
      <c r="CA96" s="26">
        <v>0</v>
      </c>
      <c r="CB96" s="26">
        <v>11.73</v>
      </c>
      <c r="CC96" s="27"/>
      <c r="CD96" s="27"/>
      <c r="CE96" s="26">
        <v>0</v>
      </c>
      <c r="CG96" s="26">
        <v>0</v>
      </c>
      <c r="CH96" s="26">
        <v>0</v>
      </c>
      <c r="CI96" s="26">
        <v>0</v>
      </c>
      <c r="CJ96" s="26">
        <v>950</v>
      </c>
      <c r="CK96" s="26">
        <v>366</v>
      </c>
      <c r="CL96" s="26">
        <v>658</v>
      </c>
      <c r="CM96" s="26">
        <v>7.6</v>
      </c>
      <c r="CN96" s="26">
        <v>7.6</v>
      </c>
      <c r="CO96" s="26">
        <v>7.6</v>
      </c>
      <c r="CP96" s="26">
        <v>0</v>
      </c>
      <c r="CQ96" s="26">
        <v>0</v>
      </c>
    </row>
    <row r="97" spans="1:95" s="26" customFormat="1" x14ac:dyDescent="0.25">
      <c r="A97" s="23" t="str">
        <f>"-"</f>
        <v>-</v>
      </c>
      <c r="B97" s="24" t="s">
        <v>102</v>
      </c>
      <c r="C97" s="25" t="str">
        <f>"30"</f>
        <v>30</v>
      </c>
      <c r="D97" s="25">
        <v>1.98</v>
      </c>
      <c r="E97" s="25">
        <v>0</v>
      </c>
      <c r="F97" s="25">
        <v>0.36</v>
      </c>
      <c r="G97" s="25">
        <v>0.36</v>
      </c>
      <c r="H97" s="25">
        <v>12.51</v>
      </c>
      <c r="I97" s="25">
        <v>58.013999999999996</v>
      </c>
      <c r="J97" s="25">
        <v>0.06</v>
      </c>
      <c r="K97" s="25">
        <v>0</v>
      </c>
      <c r="L97" s="25">
        <v>0</v>
      </c>
      <c r="M97" s="25">
        <v>0</v>
      </c>
      <c r="N97" s="25">
        <v>0.36</v>
      </c>
      <c r="O97" s="25">
        <v>9.66</v>
      </c>
      <c r="P97" s="25">
        <v>2.4900000000000002</v>
      </c>
      <c r="Q97" s="25">
        <v>0</v>
      </c>
      <c r="R97" s="25">
        <v>0</v>
      </c>
      <c r="S97" s="25">
        <v>0.3</v>
      </c>
      <c r="T97" s="25">
        <v>0.75</v>
      </c>
      <c r="U97" s="25">
        <v>183</v>
      </c>
      <c r="V97" s="25">
        <v>73.5</v>
      </c>
      <c r="W97" s="25">
        <v>10.5</v>
      </c>
      <c r="X97" s="25">
        <v>14.1</v>
      </c>
      <c r="Y97" s="25">
        <v>47.4</v>
      </c>
      <c r="Z97" s="25">
        <v>1.17</v>
      </c>
      <c r="AA97" s="25">
        <v>0</v>
      </c>
      <c r="AB97" s="25">
        <v>1.5</v>
      </c>
      <c r="AC97" s="25">
        <v>0.3</v>
      </c>
      <c r="AD97" s="25">
        <v>0.42</v>
      </c>
      <c r="AE97" s="25">
        <v>0.05</v>
      </c>
      <c r="AF97" s="25">
        <v>0.02</v>
      </c>
      <c r="AG97" s="25">
        <v>0.21</v>
      </c>
      <c r="AH97" s="25">
        <v>0.6</v>
      </c>
      <c r="AI97" s="25">
        <v>0</v>
      </c>
      <c r="AJ97" s="26">
        <v>0</v>
      </c>
      <c r="AK97" s="26">
        <v>96.6</v>
      </c>
      <c r="AL97" s="26">
        <v>74.400000000000006</v>
      </c>
      <c r="AM97" s="26">
        <v>128.1</v>
      </c>
      <c r="AN97" s="26">
        <v>66.900000000000006</v>
      </c>
      <c r="AO97" s="26">
        <v>27.9</v>
      </c>
      <c r="AP97" s="26">
        <v>59.4</v>
      </c>
      <c r="AQ97" s="26">
        <v>24</v>
      </c>
      <c r="AR97" s="26">
        <v>111.3</v>
      </c>
      <c r="AS97" s="26">
        <v>89.1</v>
      </c>
      <c r="AT97" s="26">
        <v>87.3</v>
      </c>
      <c r="AU97" s="26">
        <v>139.19999999999999</v>
      </c>
      <c r="AV97" s="26">
        <v>37.200000000000003</v>
      </c>
      <c r="AW97" s="26">
        <v>93</v>
      </c>
      <c r="AX97" s="26">
        <v>467.7</v>
      </c>
      <c r="AY97" s="26">
        <v>0</v>
      </c>
      <c r="AZ97" s="26">
        <v>157.80000000000001</v>
      </c>
      <c r="BA97" s="26">
        <v>87.3</v>
      </c>
      <c r="BB97" s="26">
        <v>54</v>
      </c>
      <c r="BC97" s="26">
        <v>39</v>
      </c>
      <c r="BD97" s="26">
        <v>0</v>
      </c>
      <c r="BE97" s="26">
        <v>0</v>
      </c>
      <c r="BF97" s="26">
        <v>0</v>
      </c>
      <c r="BG97" s="26">
        <v>0</v>
      </c>
      <c r="BH97" s="26">
        <v>0</v>
      </c>
      <c r="BI97" s="26">
        <v>0</v>
      </c>
      <c r="BJ97" s="26">
        <v>0</v>
      </c>
      <c r="BK97" s="26">
        <v>0.04</v>
      </c>
      <c r="BL97" s="26">
        <v>0</v>
      </c>
      <c r="BM97" s="26">
        <v>0</v>
      </c>
      <c r="BN97" s="26">
        <v>0.01</v>
      </c>
      <c r="BO97" s="26">
        <v>0</v>
      </c>
      <c r="BP97" s="26">
        <v>0</v>
      </c>
      <c r="BQ97" s="26">
        <v>0</v>
      </c>
      <c r="BR97" s="26">
        <v>0</v>
      </c>
      <c r="BS97" s="26">
        <v>0.03</v>
      </c>
      <c r="BT97" s="26">
        <v>0</v>
      </c>
      <c r="BU97" s="26">
        <v>0</v>
      </c>
      <c r="BV97" s="26">
        <v>0.14000000000000001</v>
      </c>
      <c r="BW97" s="26">
        <v>0.02</v>
      </c>
      <c r="BX97" s="26">
        <v>0</v>
      </c>
      <c r="BY97" s="26">
        <v>0</v>
      </c>
      <c r="BZ97" s="26">
        <v>0</v>
      </c>
      <c r="CA97" s="26">
        <v>0</v>
      </c>
      <c r="CB97" s="26">
        <v>14.1</v>
      </c>
      <c r="CC97" s="27"/>
      <c r="CD97" s="27"/>
      <c r="CE97" s="26">
        <v>0.25</v>
      </c>
      <c r="CG97" s="26">
        <v>5</v>
      </c>
      <c r="CH97" s="26">
        <v>5</v>
      </c>
      <c r="CI97" s="26">
        <v>5</v>
      </c>
      <c r="CJ97" s="26">
        <v>950</v>
      </c>
      <c r="CK97" s="26">
        <v>366</v>
      </c>
      <c r="CL97" s="26">
        <v>658</v>
      </c>
      <c r="CM97" s="26">
        <v>9.5</v>
      </c>
      <c r="CN97" s="26">
        <v>7.9</v>
      </c>
      <c r="CO97" s="26">
        <v>8.6999999999999993</v>
      </c>
      <c r="CP97" s="26">
        <v>0</v>
      </c>
      <c r="CQ97" s="26">
        <v>0</v>
      </c>
    </row>
    <row r="98" spans="1:95" s="26" customFormat="1" x14ac:dyDescent="0.25">
      <c r="A98" s="23" t="str">
        <f>"31/10"</f>
        <v>31/10</v>
      </c>
      <c r="B98" s="24" t="s">
        <v>107</v>
      </c>
      <c r="C98" s="25" t="str">
        <f>"200"</f>
        <v>200</v>
      </c>
      <c r="D98" s="25">
        <v>1.62</v>
      </c>
      <c r="E98" s="25">
        <v>1.42</v>
      </c>
      <c r="F98" s="25">
        <v>1.27</v>
      </c>
      <c r="G98" s="25">
        <v>0.05</v>
      </c>
      <c r="H98" s="25">
        <v>12.28</v>
      </c>
      <c r="I98" s="25">
        <v>64.553899999999999</v>
      </c>
      <c r="J98" s="25">
        <v>0.85</v>
      </c>
      <c r="K98" s="25">
        <v>0</v>
      </c>
      <c r="L98" s="25">
        <v>0</v>
      </c>
      <c r="M98" s="25">
        <v>0</v>
      </c>
      <c r="N98" s="25">
        <v>12.17</v>
      </c>
      <c r="O98" s="25">
        <v>0</v>
      </c>
      <c r="P98" s="25">
        <v>0.1</v>
      </c>
      <c r="Q98" s="25">
        <v>0</v>
      </c>
      <c r="R98" s="25">
        <v>0</v>
      </c>
      <c r="S98" s="25">
        <v>0.05</v>
      </c>
      <c r="T98" s="25">
        <v>0.42</v>
      </c>
      <c r="U98" s="25">
        <v>24.85</v>
      </c>
      <c r="V98" s="25">
        <v>72.569999999999993</v>
      </c>
      <c r="W98" s="25">
        <v>58.49</v>
      </c>
      <c r="X98" s="25">
        <v>6.65</v>
      </c>
      <c r="Y98" s="25">
        <v>41.85</v>
      </c>
      <c r="Z98" s="25">
        <v>0.08</v>
      </c>
      <c r="AA98" s="25">
        <v>10</v>
      </c>
      <c r="AB98" s="25">
        <v>4.5</v>
      </c>
      <c r="AC98" s="25">
        <v>11</v>
      </c>
      <c r="AD98" s="25">
        <v>0</v>
      </c>
      <c r="AE98" s="25">
        <v>0.02</v>
      </c>
      <c r="AF98" s="25">
        <v>7.0000000000000007E-2</v>
      </c>
      <c r="AG98" s="25">
        <v>0.04</v>
      </c>
      <c r="AH98" s="25">
        <v>0.4</v>
      </c>
      <c r="AI98" s="25">
        <v>0.26</v>
      </c>
      <c r="AJ98" s="26">
        <v>0</v>
      </c>
      <c r="AK98" s="26">
        <v>0</v>
      </c>
      <c r="AL98" s="26">
        <v>0</v>
      </c>
      <c r="AM98" s="26">
        <v>0</v>
      </c>
      <c r="AN98" s="26">
        <v>0</v>
      </c>
      <c r="AO98" s="26">
        <v>0</v>
      </c>
      <c r="AP98" s="26">
        <v>0</v>
      </c>
      <c r="AQ98" s="26">
        <v>0</v>
      </c>
      <c r="AR98" s="26">
        <v>0</v>
      </c>
      <c r="AS98" s="26">
        <v>0</v>
      </c>
      <c r="AT98" s="26">
        <v>0</v>
      </c>
      <c r="AU98" s="26">
        <v>0</v>
      </c>
      <c r="AV98" s="26">
        <v>0</v>
      </c>
      <c r="AW98" s="26">
        <v>0</v>
      </c>
      <c r="AX98" s="26">
        <v>0</v>
      </c>
      <c r="AY98" s="26">
        <v>0</v>
      </c>
      <c r="AZ98" s="26">
        <v>0</v>
      </c>
      <c r="BA98" s="26">
        <v>0</v>
      </c>
      <c r="BB98" s="26">
        <v>0</v>
      </c>
      <c r="BC98" s="26">
        <v>0</v>
      </c>
      <c r="BD98" s="26">
        <v>0</v>
      </c>
      <c r="BE98" s="26">
        <v>0</v>
      </c>
      <c r="BF98" s="26">
        <v>0</v>
      </c>
      <c r="BG98" s="26">
        <v>0</v>
      </c>
      <c r="BH98" s="26">
        <v>0</v>
      </c>
      <c r="BI98" s="26">
        <v>0</v>
      </c>
      <c r="BJ98" s="26">
        <v>0</v>
      </c>
      <c r="BK98" s="26">
        <v>0</v>
      </c>
      <c r="BL98" s="26">
        <v>0</v>
      </c>
      <c r="BM98" s="26">
        <v>0</v>
      </c>
      <c r="BN98" s="26">
        <v>0</v>
      </c>
      <c r="BO98" s="26">
        <v>0</v>
      </c>
      <c r="BP98" s="26">
        <v>0</v>
      </c>
      <c r="BQ98" s="26">
        <v>0</v>
      </c>
      <c r="BR98" s="26">
        <v>0</v>
      </c>
      <c r="BS98" s="26">
        <v>0</v>
      </c>
      <c r="BT98" s="26">
        <v>0</v>
      </c>
      <c r="BU98" s="26">
        <v>0</v>
      </c>
      <c r="BV98" s="26">
        <v>0</v>
      </c>
      <c r="BW98" s="26">
        <v>0</v>
      </c>
      <c r="BX98" s="26">
        <v>0</v>
      </c>
      <c r="BY98" s="26">
        <v>0</v>
      </c>
      <c r="BZ98" s="26">
        <v>0</v>
      </c>
      <c r="CA98" s="26">
        <v>0</v>
      </c>
      <c r="CB98" s="26">
        <v>194.6</v>
      </c>
      <c r="CC98" s="27"/>
      <c r="CD98" s="27"/>
      <c r="CE98" s="26">
        <v>10.75</v>
      </c>
      <c r="CG98" s="26">
        <v>7.69</v>
      </c>
      <c r="CH98" s="26">
        <v>4.1900000000000004</v>
      </c>
      <c r="CI98" s="26">
        <v>5.94</v>
      </c>
      <c r="CJ98" s="26">
        <v>672.5</v>
      </c>
      <c r="CK98" s="26">
        <v>248</v>
      </c>
      <c r="CL98" s="26">
        <v>460.25</v>
      </c>
      <c r="CM98" s="26">
        <v>40.020000000000003</v>
      </c>
      <c r="CN98" s="26">
        <v>21.52</v>
      </c>
      <c r="CO98" s="26">
        <v>30.77</v>
      </c>
      <c r="CP98" s="26">
        <v>10</v>
      </c>
      <c r="CQ98" s="26">
        <v>0</v>
      </c>
    </row>
    <row r="99" spans="1:95" s="26" customFormat="1" ht="31.5" x14ac:dyDescent="0.25">
      <c r="A99" s="23" t="str">
        <f>"16/1"</f>
        <v>16/1</v>
      </c>
      <c r="B99" s="24" t="s">
        <v>122</v>
      </c>
      <c r="C99" s="25" t="str">
        <f>"60"</f>
        <v>60</v>
      </c>
      <c r="D99" s="25">
        <v>0.7</v>
      </c>
      <c r="E99" s="25">
        <v>0</v>
      </c>
      <c r="F99" s="25">
        <v>3.58</v>
      </c>
      <c r="G99" s="25">
        <v>3.58</v>
      </c>
      <c r="H99" s="25">
        <v>6.79</v>
      </c>
      <c r="I99" s="25">
        <v>59.009798399999994</v>
      </c>
      <c r="J99" s="25">
        <v>0.45</v>
      </c>
      <c r="K99" s="25">
        <v>2.34</v>
      </c>
      <c r="L99" s="25">
        <v>0</v>
      </c>
      <c r="M99" s="25">
        <v>0</v>
      </c>
      <c r="N99" s="25">
        <v>5.38</v>
      </c>
      <c r="O99" s="25">
        <v>0.11</v>
      </c>
      <c r="P99" s="25">
        <v>1.3</v>
      </c>
      <c r="Q99" s="25">
        <v>0</v>
      </c>
      <c r="R99" s="25">
        <v>0</v>
      </c>
      <c r="S99" s="25">
        <v>0.16</v>
      </c>
      <c r="T99" s="25">
        <v>0.54</v>
      </c>
      <c r="U99" s="25">
        <v>11.38</v>
      </c>
      <c r="V99" s="25">
        <v>108.24</v>
      </c>
      <c r="W99" s="25">
        <v>14.66</v>
      </c>
      <c r="X99" s="25">
        <v>20.56</v>
      </c>
      <c r="Y99" s="25">
        <v>29.82</v>
      </c>
      <c r="Z99" s="25">
        <v>0.38</v>
      </c>
      <c r="AA99" s="25">
        <v>0</v>
      </c>
      <c r="AB99" s="25">
        <v>6491.52</v>
      </c>
      <c r="AC99" s="25">
        <v>1104</v>
      </c>
      <c r="AD99" s="25">
        <v>1.8</v>
      </c>
      <c r="AE99" s="25">
        <v>0.03</v>
      </c>
      <c r="AF99" s="25">
        <v>0.04</v>
      </c>
      <c r="AG99" s="25">
        <v>0.54</v>
      </c>
      <c r="AH99" s="25">
        <v>0.61</v>
      </c>
      <c r="AI99" s="25">
        <v>2.7</v>
      </c>
      <c r="AJ99" s="26">
        <v>0</v>
      </c>
      <c r="AK99" s="26">
        <v>23.26</v>
      </c>
      <c r="AL99" s="26">
        <v>18.93</v>
      </c>
      <c r="AM99" s="26">
        <v>23.8</v>
      </c>
      <c r="AN99" s="26">
        <v>20.56</v>
      </c>
      <c r="AO99" s="26">
        <v>4.87</v>
      </c>
      <c r="AP99" s="26">
        <v>17.309999999999999</v>
      </c>
      <c r="AQ99" s="26">
        <v>4.33</v>
      </c>
      <c r="AR99" s="26">
        <v>16.77</v>
      </c>
      <c r="AS99" s="26">
        <v>25.97</v>
      </c>
      <c r="AT99" s="26">
        <v>22.18</v>
      </c>
      <c r="AU99" s="26">
        <v>73.03</v>
      </c>
      <c r="AV99" s="26">
        <v>7.57</v>
      </c>
      <c r="AW99" s="26">
        <v>15.69</v>
      </c>
      <c r="AX99" s="26">
        <v>127.13</v>
      </c>
      <c r="AY99" s="26">
        <v>0</v>
      </c>
      <c r="AZ99" s="26">
        <v>16.23</v>
      </c>
      <c r="BA99" s="26">
        <v>17.850000000000001</v>
      </c>
      <c r="BB99" s="26">
        <v>9.74</v>
      </c>
      <c r="BC99" s="26">
        <v>6.49</v>
      </c>
      <c r="BD99" s="26">
        <v>0</v>
      </c>
      <c r="BE99" s="26">
        <v>0</v>
      </c>
      <c r="BF99" s="26">
        <v>0</v>
      </c>
      <c r="BG99" s="26">
        <v>0</v>
      </c>
      <c r="BH99" s="26">
        <v>0</v>
      </c>
      <c r="BI99" s="26">
        <v>0</v>
      </c>
      <c r="BJ99" s="26">
        <v>0</v>
      </c>
      <c r="BK99" s="26">
        <v>0.22</v>
      </c>
      <c r="BL99" s="26">
        <v>0</v>
      </c>
      <c r="BM99" s="26">
        <v>0.14000000000000001</v>
      </c>
      <c r="BN99" s="26">
        <v>0.01</v>
      </c>
      <c r="BO99" s="26">
        <v>0.02</v>
      </c>
      <c r="BP99" s="26">
        <v>0</v>
      </c>
      <c r="BQ99" s="26">
        <v>0</v>
      </c>
      <c r="BR99" s="26">
        <v>0</v>
      </c>
      <c r="BS99" s="26">
        <v>0.84</v>
      </c>
      <c r="BT99" s="26">
        <v>0</v>
      </c>
      <c r="BU99" s="26">
        <v>0</v>
      </c>
      <c r="BV99" s="26">
        <v>2.08</v>
      </c>
      <c r="BW99" s="26">
        <v>0</v>
      </c>
      <c r="BX99" s="26">
        <v>0</v>
      </c>
      <c r="BY99" s="26">
        <v>0</v>
      </c>
      <c r="BZ99" s="26">
        <v>0</v>
      </c>
      <c r="CA99" s="26">
        <v>0</v>
      </c>
      <c r="CB99" s="26">
        <v>48.58</v>
      </c>
      <c r="CC99" s="27"/>
      <c r="CD99" s="27"/>
      <c r="CE99" s="26">
        <v>1081.92</v>
      </c>
      <c r="CG99" s="26">
        <v>3.92</v>
      </c>
      <c r="CH99" s="26">
        <v>3.77</v>
      </c>
      <c r="CI99" s="26">
        <v>3.85</v>
      </c>
      <c r="CJ99" s="26">
        <v>655.6</v>
      </c>
      <c r="CK99" s="26">
        <v>155.94</v>
      </c>
      <c r="CL99" s="26">
        <v>405.77</v>
      </c>
      <c r="CM99" s="26">
        <v>3.45</v>
      </c>
      <c r="CN99" s="26">
        <v>2.0099999999999998</v>
      </c>
      <c r="CO99" s="26">
        <v>2.73</v>
      </c>
      <c r="CP99" s="26">
        <v>1.8</v>
      </c>
      <c r="CQ99" s="26">
        <v>0</v>
      </c>
    </row>
    <row r="100" spans="1:95" s="26" customFormat="1" x14ac:dyDescent="0.25">
      <c r="A100" s="23" t="str">
        <f>"46/3"</f>
        <v>46/3</v>
      </c>
      <c r="B100" s="24" t="s">
        <v>117</v>
      </c>
      <c r="C100" s="25" t="str">
        <f>"150"</f>
        <v>150</v>
      </c>
      <c r="D100" s="25">
        <v>5.3</v>
      </c>
      <c r="E100" s="25">
        <v>0.03</v>
      </c>
      <c r="F100" s="25">
        <v>2.98</v>
      </c>
      <c r="G100" s="25">
        <v>0.66</v>
      </c>
      <c r="H100" s="25">
        <v>34.11</v>
      </c>
      <c r="I100" s="25">
        <v>183.94017449999998</v>
      </c>
      <c r="J100" s="25">
        <v>1.87</v>
      </c>
      <c r="K100" s="25">
        <v>0.08</v>
      </c>
      <c r="L100" s="25">
        <v>0</v>
      </c>
      <c r="M100" s="25">
        <v>0</v>
      </c>
      <c r="N100" s="25">
        <v>0.97</v>
      </c>
      <c r="O100" s="25">
        <v>31.42</v>
      </c>
      <c r="P100" s="25">
        <v>1.72</v>
      </c>
      <c r="Q100" s="25">
        <v>0</v>
      </c>
      <c r="R100" s="25">
        <v>0</v>
      </c>
      <c r="S100" s="25">
        <v>0</v>
      </c>
      <c r="T100" s="25">
        <v>0.68</v>
      </c>
      <c r="U100" s="25">
        <v>147.26</v>
      </c>
      <c r="V100" s="25">
        <v>56.22</v>
      </c>
      <c r="W100" s="25">
        <v>10.53</v>
      </c>
      <c r="X100" s="25">
        <v>7.17</v>
      </c>
      <c r="Y100" s="25">
        <v>39.83</v>
      </c>
      <c r="Z100" s="25">
        <v>0.73</v>
      </c>
      <c r="AA100" s="25">
        <v>9</v>
      </c>
      <c r="AB100" s="25">
        <v>9</v>
      </c>
      <c r="AC100" s="25">
        <v>16.88</v>
      </c>
      <c r="AD100" s="25">
        <v>0.8</v>
      </c>
      <c r="AE100" s="25">
        <v>0.06</v>
      </c>
      <c r="AF100" s="25">
        <v>0.02</v>
      </c>
      <c r="AG100" s="25">
        <v>0.49</v>
      </c>
      <c r="AH100" s="25">
        <v>1.49</v>
      </c>
      <c r="AI100" s="25">
        <v>0</v>
      </c>
      <c r="AJ100" s="26">
        <v>0</v>
      </c>
      <c r="AK100" s="26">
        <v>229.67</v>
      </c>
      <c r="AL100" s="26">
        <v>209.98</v>
      </c>
      <c r="AM100" s="26">
        <v>393.39</v>
      </c>
      <c r="AN100" s="26">
        <v>122.87</v>
      </c>
      <c r="AO100" s="26">
        <v>74.91</v>
      </c>
      <c r="AP100" s="26">
        <v>152.19</v>
      </c>
      <c r="AQ100" s="26">
        <v>49.94</v>
      </c>
      <c r="AR100" s="26">
        <v>244.06</v>
      </c>
      <c r="AS100" s="26">
        <v>161.38999999999999</v>
      </c>
      <c r="AT100" s="26">
        <v>194.59</v>
      </c>
      <c r="AU100" s="26">
        <v>166.92</v>
      </c>
      <c r="AV100" s="26">
        <v>98.07</v>
      </c>
      <c r="AW100" s="26">
        <v>170.55</v>
      </c>
      <c r="AX100" s="26">
        <v>1497.86</v>
      </c>
      <c r="AY100" s="26">
        <v>0</v>
      </c>
      <c r="AZ100" s="26">
        <v>471.98</v>
      </c>
      <c r="BA100" s="26">
        <v>244.48</v>
      </c>
      <c r="BB100" s="26">
        <v>122.77</v>
      </c>
      <c r="BC100" s="26">
        <v>97.19</v>
      </c>
      <c r="BD100" s="26">
        <v>0.09</v>
      </c>
      <c r="BE100" s="26">
        <v>0.04</v>
      </c>
      <c r="BF100" s="26">
        <v>0.02</v>
      </c>
      <c r="BG100" s="26">
        <v>0.05</v>
      </c>
      <c r="BH100" s="26">
        <v>0.06</v>
      </c>
      <c r="BI100" s="26">
        <v>0.26</v>
      </c>
      <c r="BJ100" s="26">
        <v>0</v>
      </c>
      <c r="BK100" s="26">
        <v>0.81</v>
      </c>
      <c r="BL100" s="26">
        <v>0</v>
      </c>
      <c r="BM100" s="26">
        <v>0.23</v>
      </c>
      <c r="BN100" s="26">
        <v>0</v>
      </c>
      <c r="BO100" s="26">
        <v>0</v>
      </c>
      <c r="BP100" s="26">
        <v>0</v>
      </c>
      <c r="BQ100" s="26">
        <v>0.05</v>
      </c>
      <c r="BR100" s="26">
        <v>0.08</v>
      </c>
      <c r="BS100" s="26">
        <v>0.6</v>
      </c>
      <c r="BT100" s="26">
        <v>0</v>
      </c>
      <c r="BU100" s="26">
        <v>0</v>
      </c>
      <c r="BV100" s="26">
        <v>0.24</v>
      </c>
      <c r="BW100" s="26">
        <v>0.01</v>
      </c>
      <c r="BX100" s="26">
        <v>0</v>
      </c>
      <c r="BY100" s="26">
        <v>0</v>
      </c>
      <c r="BZ100" s="26">
        <v>0</v>
      </c>
      <c r="CA100" s="26">
        <v>0</v>
      </c>
      <c r="CB100" s="26">
        <v>7.57</v>
      </c>
      <c r="CC100" s="27"/>
      <c r="CD100" s="27"/>
      <c r="CE100" s="26">
        <v>10.5</v>
      </c>
      <c r="CG100" s="26">
        <v>15.92</v>
      </c>
      <c r="CH100" s="26">
        <v>8.3000000000000007</v>
      </c>
      <c r="CI100" s="26">
        <v>12.11</v>
      </c>
      <c r="CJ100" s="26">
        <v>369.83</v>
      </c>
      <c r="CK100" s="26">
        <v>365.4</v>
      </c>
      <c r="CL100" s="26">
        <v>367.62</v>
      </c>
      <c r="CM100" s="26">
        <v>9.36</v>
      </c>
      <c r="CN100" s="26">
        <v>4.76</v>
      </c>
      <c r="CO100" s="26">
        <v>7.06</v>
      </c>
      <c r="CP100" s="26">
        <v>0</v>
      </c>
      <c r="CQ100" s="26">
        <v>0.38</v>
      </c>
    </row>
    <row r="101" spans="1:95" s="26" customFormat="1" x14ac:dyDescent="0.25">
      <c r="A101" s="23" t="str">
        <f>"8/239"</f>
        <v>8/239</v>
      </c>
      <c r="B101" s="24" t="s">
        <v>127</v>
      </c>
      <c r="C101" s="25" t="str">
        <f>"110"</f>
        <v>110</v>
      </c>
      <c r="D101" s="25">
        <v>7.83</v>
      </c>
      <c r="E101" s="25">
        <v>6.44</v>
      </c>
      <c r="F101" s="25">
        <v>3.07</v>
      </c>
      <c r="G101" s="25">
        <v>1.02</v>
      </c>
      <c r="H101" s="25">
        <v>10.199999999999999</v>
      </c>
      <c r="I101" s="25">
        <v>99.68089999999998</v>
      </c>
      <c r="J101" s="25">
        <v>1.37</v>
      </c>
      <c r="K101" s="25">
        <v>0.65</v>
      </c>
      <c r="L101" s="25">
        <v>0</v>
      </c>
      <c r="M101" s="25">
        <v>0</v>
      </c>
      <c r="N101" s="25">
        <v>1.92</v>
      </c>
      <c r="O101" s="25">
        <v>7.71</v>
      </c>
      <c r="P101" s="25">
        <v>0.57999999999999996</v>
      </c>
      <c r="Q101" s="25">
        <v>0</v>
      </c>
      <c r="R101" s="25">
        <v>0</v>
      </c>
      <c r="S101" s="25">
        <v>0.23</v>
      </c>
      <c r="T101" s="25">
        <v>1.33</v>
      </c>
      <c r="U101" s="25">
        <v>75.010000000000005</v>
      </c>
      <c r="V101" s="25">
        <v>134.68</v>
      </c>
      <c r="W101" s="25">
        <v>22.52</v>
      </c>
      <c r="X101" s="25">
        <v>13.36</v>
      </c>
      <c r="Y101" s="25">
        <v>81.94</v>
      </c>
      <c r="Z101" s="25">
        <v>0.51</v>
      </c>
      <c r="AA101" s="25">
        <v>11.05</v>
      </c>
      <c r="AB101" s="25">
        <v>95</v>
      </c>
      <c r="AC101" s="25">
        <v>32.880000000000003</v>
      </c>
      <c r="AD101" s="25">
        <v>0.76</v>
      </c>
      <c r="AE101" s="25">
        <v>0.04</v>
      </c>
      <c r="AF101" s="25">
        <v>0.05</v>
      </c>
      <c r="AG101" s="25">
        <v>0.6</v>
      </c>
      <c r="AH101" s="25">
        <v>2.65</v>
      </c>
      <c r="AI101" s="25">
        <v>0.31</v>
      </c>
      <c r="AJ101" s="26">
        <v>0</v>
      </c>
      <c r="AK101" s="26">
        <v>42.36</v>
      </c>
      <c r="AL101" s="26">
        <v>35.299999999999997</v>
      </c>
      <c r="AM101" s="26">
        <v>66.260000000000005</v>
      </c>
      <c r="AN101" s="26">
        <v>24.82</v>
      </c>
      <c r="AO101" s="26">
        <v>15.24</v>
      </c>
      <c r="AP101" s="26">
        <v>25.62</v>
      </c>
      <c r="AQ101" s="26">
        <v>9.68</v>
      </c>
      <c r="AR101" s="26">
        <v>40.19</v>
      </c>
      <c r="AS101" s="26">
        <v>35.71</v>
      </c>
      <c r="AT101" s="26">
        <v>45.64</v>
      </c>
      <c r="AU101" s="26">
        <v>45.5</v>
      </c>
      <c r="AV101" s="26">
        <v>17.47</v>
      </c>
      <c r="AW101" s="26">
        <v>31.98</v>
      </c>
      <c r="AX101" s="26">
        <v>179.56</v>
      </c>
      <c r="AY101" s="26">
        <v>0</v>
      </c>
      <c r="AZ101" s="26">
        <v>53.53</v>
      </c>
      <c r="BA101" s="26">
        <v>37.67</v>
      </c>
      <c r="BB101" s="26">
        <v>26.71</v>
      </c>
      <c r="BC101" s="26">
        <v>15.38</v>
      </c>
      <c r="BD101" s="26">
        <v>0</v>
      </c>
      <c r="BE101" s="26">
        <v>0</v>
      </c>
      <c r="BF101" s="26">
        <v>0</v>
      </c>
      <c r="BG101" s="26">
        <v>0</v>
      </c>
      <c r="BH101" s="26">
        <v>0</v>
      </c>
      <c r="BI101" s="26">
        <v>0</v>
      </c>
      <c r="BJ101" s="26">
        <v>0</v>
      </c>
      <c r="BK101" s="26">
        <v>7.0000000000000007E-2</v>
      </c>
      <c r="BL101" s="26">
        <v>0</v>
      </c>
      <c r="BM101" s="26">
        <v>0.04</v>
      </c>
      <c r="BN101" s="26">
        <v>0</v>
      </c>
      <c r="BO101" s="26">
        <v>0.01</v>
      </c>
      <c r="BP101" s="26">
        <v>0</v>
      </c>
      <c r="BQ101" s="26">
        <v>0</v>
      </c>
      <c r="BR101" s="26">
        <v>0</v>
      </c>
      <c r="BS101" s="26">
        <v>0.24</v>
      </c>
      <c r="BT101" s="26">
        <v>0</v>
      </c>
      <c r="BU101" s="26">
        <v>0</v>
      </c>
      <c r="BV101" s="26">
        <v>0.56000000000000005</v>
      </c>
      <c r="BW101" s="26">
        <v>0</v>
      </c>
      <c r="BX101" s="26">
        <v>0</v>
      </c>
      <c r="BY101" s="26">
        <v>0</v>
      </c>
      <c r="BZ101" s="26">
        <v>0</v>
      </c>
      <c r="CA101" s="26">
        <v>0</v>
      </c>
      <c r="CB101" s="26">
        <v>109.21</v>
      </c>
      <c r="CC101" s="27"/>
      <c r="CD101" s="27"/>
      <c r="CE101" s="26">
        <v>26.88</v>
      </c>
      <c r="CG101" s="26">
        <v>85.57</v>
      </c>
      <c r="CH101" s="26">
        <v>18.670000000000002</v>
      </c>
      <c r="CI101" s="26">
        <v>52.12</v>
      </c>
      <c r="CJ101" s="26">
        <v>987.6</v>
      </c>
      <c r="CK101" s="26">
        <v>368.15</v>
      </c>
      <c r="CL101" s="26">
        <v>677.87</v>
      </c>
      <c r="CM101" s="26">
        <v>20.3</v>
      </c>
      <c r="CN101" s="26">
        <v>19.149999999999999</v>
      </c>
      <c r="CO101" s="26">
        <v>19.760000000000002</v>
      </c>
      <c r="CP101" s="26">
        <v>0</v>
      </c>
      <c r="CQ101" s="26">
        <v>0.42</v>
      </c>
    </row>
    <row r="102" spans="1:95" s="15" customFormat="1" x14ac:dyDescent="0.25">
      <c r="A102" s="19" t="str">
        <f>"-"</f>
        <v>-</v>
      </c>
      <c r="B102" s="20" t="s">
        <v>115</v>
      </c>
      <c r="C102" s="21" t="str">
        <f>"100"</f>
        <v>100</v>
      </c>
      <c r="D102" s="21">
        <v>1.5</v>
      </c>
      <c r="E102" s="21">
        <v>0</v>
      </c>
      <c r="F102" s="21">
        <v>0.5</v>
      </c>
      <c r="G102" s="21">
        <v>0.5</v>
      </c>
      <c r="H102" s="21">
        <v>22.7</v>
      </c>
      <c r="I102" s="21">
        <v>95.500000000000014</v>
      </c>
      <c r="J102" s="21">
        <v>0.2</v>
      </c>
      <c r="K102" s="21">
        <v>0</v>
      </c>
      <c r="L102" s="21">
        <v>0</v>
      </c>
      <c r="M102" s="21">
        <v>0</v>
      </c>
      <c r="N102" s="21">
        <v>19</v>
      </c>
      <c r="O102" s="21">
        <v>2</v>
      </c>
      <c r="P102" s="21">
        <v>1.7</v>
      </c>
      <c r="Q102" s="21">
        <v>0</v>
      </c>
      <c r="R102" s="21">
        <v>0</v>
      </c>
      <c r="S102" s="21">
        <v>0.4</v>
      </c>
      <c r="T102" s="21">
        <v>0.9</v>
      </c>
      <c r="U102" s="21">
        <v>31</v>
      </c>
      <c r="V102" s="21">
        <v>348</v>
      </c>
      <c r="W102" s="21">
        <v>8</v>
      </c>
      <c r="X102" s="21">
        <v>42</v>
      </c>
      <c r="Y102" s="21">
        <v>28</v>
      </c>
      <c r="Z102" s="21">
        <v>0.6</v>
      </c>
      <c r="AA102" s="21">
        <v>0</v>
      </c>
      <c r="AB102" s="21">
        <v>120</v>
      </c>
      <c r="AC102" s="21">
        <v>20</v>
      </c>
      <c r="AD102" s="21">
        <v>0.4</v>
      </c>
      <c r="AE102" s="21">
        <v>0.04</v>
      </c>
      <c r="AF102" s="21">
        <v>0.05</v>
      </c>
      <c r="AG102" s="21">
        <v>0.6</v>
      </c>
      <c r="AH102" s="21">
        <v>0.9</v>
      </c>
      <c r="AI102" s="21">
        <v>10</v>
      </c>
      <c r="AJ102" s="15">
        <v>0</v>
      </c>
      <c r="AK102" s="15">
        <v>0</v>
      </c>
      <c r="AL102" s="15">
        <v>0</v>
      </c>
      <c r="AM102" s="15">
        <v>0</v>
      </c>
      <c r="AN102" s="15">
        <v>0</v>
      </c>
      <c r="AO102" s="15">
        <v>0</v>
      </c>
      <c r="AP102" s="15">
        <v>0</v>
      </c>
      <c r="AQ102" s="15">
        <v>0</v>
      </c>
      <c r="AR102" s="15">
        <v>0</v>
      </c>
      <c r="AS102" s="15">
        <v>0</v>
      </c>
      <c r="AT102" s="15">
        <v>0</v>
      </c>
      <c r="AU102" s="15">
        <v>0</v>
      </c>
      <c r="AV102" s="15">
        <v>0</v>
      </c>
      <c r="AW102" s="15">
        <v>0</v>
      </c>
      <c r="AX102" s="15">
        <v>0</v>
      </c>
      <c r="AY102" s="15">
        <v>0</v>
      </c>
      <c r="AZ102" s="15">
        <v>0</v>
      </c>
      <c r="BA102" s="15">
        <v>0</v>
      </c>
      <c r="BB102" s="15">
        <v>0</v>
      </c>
      <c r="BC102" s="15">
        <v>0</v>
      </c>
      <c r="BD102" s="15">
        <v>0</v>
      </c>
      <c r="BE102" s="15">
        <v>0</v>
      </c>
      <c r="BF102" s="15">
        <v>0</v>
      </c>
      <c r="BG102" s="15">
        <v>0</v>
      </c>
      <c r="BH102" s="15">
        <v>0</v>
      </c>
      <c r="BI102" s="15">
        <v>0</v>
      </c>
      <c r="BJ102" s="15">
        <v>0</v>
      </c>
      <c r="BK102" s="15">
        <v>0</v>
      </c>
      <c r="BL102" s="15">
        <v>0</v>
      </c>
      <c r="BM102" s="15">
        <v>0</v>
      </c>
      <c r="BN102" s="15">
        <v>0</v>
      </c>
      <c r="BO102" s="15">
        <v>0</v>
      </c>
      <c r="BP102" s="15">
        <v>0</v>
      </c>
      <c r="BQ102" s="15">
        <v>0</v>
      </c>
      <c r="BR102" s="15">
        <v>0</v>
      </c>
      <c r="BS102" s="15">
        <v>0</v>
      </c>
      <c r="BT102" s="15">
        <v>0</v>
      </c>
      <c r="BU102" s="15">
        <v>0</v>
      </c>
      <c r="BV102" s="15">
        <v>0</v>
      </c>
      <c r="BW102" s="15">
        <v>0</v>
      </c>
      <c r="BX102" s="15">
        <v>0</v>
      </c>
      <c r="BY102" s="15">
        <v>0</v>
      </c>
      <c r="BZ102" s="15">
        <v>0</v>
      </c>
      <c r="CA102" s="15">
        <v>0</v>
      </c>
      <c r="CB102" s="15">
        <v>74</v>
      </c>
      <c r="CC102" s="22"/>
      <c r="CD102" s="22"/>
      <c r="CE102" s="15">
        <v>20</v>
      </c>
      <c r="CG102" s="15">
        <v>4</v>
      </c>
      <c r="CH102" s="15">
        <v>1</v>
      </c>
      <c r="CI102" s="15">
        <v>2.5</v>
      </c>
      <c r="CJ102" s="15">
        <v>200</v>
      </c>
      <c r="CK102" s="15">
        <v>82</v>
      </c>
      <c r="CL102" s="15">
        <v>141</v>
      </c>
      <c r="CM102" s="15">
        <v>12.6</v>
      </c>
      <c r="CN102" s="15">
        <v>12.6</v>
      </c>
      <c r="CO102" s="15">
        <v>12.6</v>
      </c>
      <c r="CP102" s="15">
        <v>0</v>
      </c>
      <c r="CQ102" s="15">
        <v>0</v>
      </c>
    </row>
    <row r="103" spans="1:95" s="16" customFormat="1" x14ac:dyDescent="0.25">
      <c r="A103" s="28"/>
      <c r="B103" s="29" t="s">
        <v>145</v>
      </c>
      <c r="C103" s="30">
        <v>680</v>
      </c>
      <c r="D103" s="30">
        <v>20.91</v>
      </c>
      <c r="E103" s="30">
        <v>7.89</v>
      </c>
      <c r="F103" s="30">
        <v>11.96</v>
      </c>
      <c r="G103" s="30">
        <v>6.37</v>
      </c>
      <c r="H103" s="30">
        <v>112.66</v>
      </c>
      <c r="I103" s="30">
        <v>627.87</v>
      </c>
      <c r="J103" s="30">
        <v>4.8</v>
      </c>
      <c r="K103" s="30">
        <v>3.07</v>
      </c>
      <c r="L103" s="30">
        <v>0</v>
      </c>
      <c r="M103" s="30">
        <v>0</v>
      </c>
      <c r="N103" s="30">
        <v>40.14</v>
      </c>
      <c r="O103" s="30">
        <v>64.569999999999993</v>
      </c>
      <c r="P103" s="30">
        <v>7.95</v>
      </c>
      <c r="Q103" s="30">
        <v>0</v>
      </c>
      <c r="R103" s="30">
        <v>0</v>
      </c>
      <c r="S103" s="30">
        <v>1.1399999999999999</v>
      </c>
      <c r="T103" s="30">
        <v>5.16</v>
      </c>
      <c r="U103" s="30">
        <v>472.49</v>
      </c>
      <c r="V103" s="30">
        <v>793.22</v>
      </c>
      <c r="W103" s="30">
        <v>124.7</v>
      </c>
      <c r="X103" s="30">
        <v>103.84</v>
      </c>
      <c r="Y103" s="30">
        <v>268.83999999999997</v>
      </c>
      <c r="Z103" s="30">
        <v>3.46</v>
      </c>
      <c r="AA103" s="30">
        <v>30.05</v>
      </c>
      <c r="AB103" s="30">
        <v>6721.52</v>
      </c>
      <c r="AC103" s="30">
        <v>1185.05</v>
      </c>
      <c r="AD103" s="30">
        <v>4.1900000000000004</v>
      </c>
      <c r="AE103" s="30">
        <v>0.25</v>
      </c>
      <c r="AF103" s="30">
        <v>0.24</v>
      </c>
      <c r="AG103" s="30">
        <v>2.4900000000000002</v>
      </c>
      <c r="AH103" s="30">
        <v>6.64</v>
      </c>
      <c r="AI103" s="30">
        <v>13.28</v>
      </c>
      <c r="AJ103" s="16">
        <v>0</v>
      </c>
      <c r="AK103" s="16">
        <v>487.68</v>
      </c>
      <c r="AL103" s="16">
        <v>438.32</v>
      </c>
      <c r="AM103" s="16">
        <v>764.24</v>
      </c>
      <c r="AN103" s="16">
        <v>285.79000000000002</v>
      </c>
      <c r="AO103" s="16">
        <v>152.93</v>
      </c>
      <c r="AP103" s="16">
        <v>314.55</v>
      </c>
      <c r="AQ103" s="16">
        <v>110.65</v>
      </c>
      <c r="AR103" s="16">
        <v>520.89</v>
      </c>
      <c r="AS103" s="16">
        <v>379.5</v>
      </c>
      <c r="AT103" s="16">
        <v>443.67</v>
      </c>
      <c r="AU103" s="16">
        <v>502.17</v>
      </c>
      <c r="AV103" s="16">
        <v>201.03</v>
      </c>
      <c r="AW103" s="16">
        <v>383.25</v>
      </c>
      <c r="AX103" s="16">
        <v>2874.63</v>
      </c>
      <c r="AY103" s="16">
        <v>0</v>
      </c>
      <c r="AZ103" s="16">
        <v>895.81</v>
      </c>
      <c r="BA103" s="16">
        <v>472.65</v>
      </c>
      <c r="BB103" s="16">
        <v>269.85000000000002</v>
      </c>
      <c r="BC103" s="16">
        <v>202.96</v>
      </c>
      <c r="BD103" s="16">
        <v>0.09</v>
      </c>
      <c r="BE103" s="16">
        <v>0.04</v>
      </c>
      <c r="BF103" s="16">
        <v>0.02</v>
      </c>
      <c r="BG103" s="16">
        <v>0.05</v>
      </c>
      <c r="BH103" s="16">
        <v>0.06</v>
      </c>
      <c r="BI103" s="16">
        <v>0.26</v>
      </c>
      <c r="BJ103" s="16">
        <v>0</v>
      </c>
      <c r="BK103" s="16">
        <v>1.17</v>
      </c>
      <c r="BL103" s="16">
        <v>0</v>
      </c>
      <c r="BM103" s="16">
        <v>0.42</v>
      </c>
      <c r="BN103" s="16">
        <v>0.02</v>
      </c>
      <c r="BO103" s="16">
        <v>0.03</v>
      </c>
      <c r="BP103" s="16">
        <v>0</v>
      </c>
      <c r="BQ103" s="16">
        <v>0.05</v>
      </c>
      <c r="BR103" s="16">
        <v>0.09</v>
      </c>
      <c r="BS103" s="16">
        <v>1.73</v>
      </c>
      <c r="BT103" s="16">
        <v>0</v>
      </c>
      <c r="BU103" s="16">
        <v>0</v>
      </c>
      <c r="BV103" s="16">
        <v>3.11</v>
      </c>
      <c r="BW103" s="16">
        <v>0.04</v>
      </c>
      <c r="BX103" s="16">
        <v>0</v>
      </c>
      <c r="BY103" s="16">
        <v>0</v>
      </c>
      <c r="BZ103" s="16">
        <v>0</v>
      </c>
      <c r="CA103" s="16">
        <v>0</v>
      </c>
      <c r="CB103" s="16">
        <v>459.78</v>
      </c>
      <c r="CC103" s="13"/>
      <c r="CD103" s="13" t="e">
        <f>$I$103/#REF!*100</f>
        <v>#REF!</v>
      </c>
      <c r="CE103" s="16">
        <v>1150.3</v>
      </c>
      <c r="CG103" s="16">
        <v>122.09</v>
      </c>
      <c r="CH103" s="16">
        <v>40.94</v>
      </c>
      <c r="CI103" s="16">
        <v>81.52</v>
      </c>
      <c r="CJ103" s="16">
        <v>4785.53</v>
      </c>
      <c r="CK103" s="16">
        <v>1951.49</v>
      </c>
      <c r="CL103" s="16">
        <v>3368.51</v>
      </c>
      <c r="CM103" s="16">
        <v>102.82</v>
      </c>
      <c r="CN103" s="16">
        <v>75.55</v>
      </c>
      <c r="CO103" s="16">
        <v>89.22</v>
      </c>
      <c r="CP103" s="16">
        <v>11.8</v>
      </c>
      <c r="CQ103" s="16">
        <v>0.8</v>
      </c>
    </row>
    <row r="105" spans="1:95" x14ac:dyDescent="0.25">
      <c r="B105" s="35" t="s">
        <v>139</v>
      </c>
    </row>
    <row r="106" spans="1:95" x14ac:dyDescent="0.25">
      <c r="B106" s="17" t="s">
        <v>144</v>
      </c>
    </row>
    <row r="107" spans="1:95" s="26" customFormat="1" x14ac:dyDescent="0.25">
      <c r="A107" s="23" t="str">
        <f>"-"</f>
        <v>-</v>
      </c>
      <c r="B107" s="24" t="s">
        <v>101</v>
      </c>
      <c r="C107" s="25" t="str">
        <f>"30"</f>
        <v>30</v>
      </c>
      <c r="D107" s="25">
        <v>1.98</v>
      </c>
      <c r="E107" s="25">
        <v>0</v>
      </c>
      <c r="F107" s="25">
        <v>0.2</v>
      </c>
      <c r="G107" s="25">
        <v>0.2</v>
      </c>
      <c r="H107" s="25">
        <v>14.07</v>
      </c>
      <c r="I107" s="25">
        <v>67.170299999999997</v>
      </c>
      <c r="J107" s="25">
        <v>0</v>
      </c>
      <c r="K107" s="25">
        <v>0</v>
      </c>
      <c r="L107" s="25">
        <v>0</v>
      </c>
      <c r="M107" s="25">
        <v>0</v>
      </c>
      <c r="N107" s="25">
        <v>0.33</v>
      </c>
      <c r="O107" s="25">
        <v>13.68</v>
      </c>
      <c r="P107" s="25">
        <v>0.06</v>
      </c>
      <c r="Q107" s="25">
        <v>0</v>
      </c>
      <c r="R107" s="25">
        <v>0</v>
      </c>
      <c r="S107" s="25">
        <v>0</v>
      </c>
      <c r="T107" s="25">
        <v>0.54</v>
      </c>
      <c r="U107" s="25">
        <v>0</v>
      </c>
      <c r="V107" s="25">
        <v>0</v>
      </c>
      <c r="W107" s="25">
        <v>0</v>
      </c>
      <c r="X107" s="25">
        <v>0</v>
      </c>
      <c r="Y107" s="25">
        <v>0</v>
      </c>
      <c r="Z107" s="25">
        <v>0</v>
      </c>
      <c r="AA107" s="25">
        <v>0</v>
      </c>
      <c r="AB107" s="25">
        <v>0</v>
      </c>
      <c r="AC107" s="25">
        <v>0</v>
      </c>
      <c r="AD107" s="25">
        <v>0</v>
      </c>
      <c r="AE107" s="25">
        <v>0</v>
      </c>
      <c r="AF107" s="25">
        <v>0</v>
      </c>
      <c r="AG107" s="25">
        <v>0</v>
      </c>
      <c r="AH107" s="25">
        <v>0</v>
      </c>
      <c r="AI107" s="25">
        <v>0</v>
      </c>
      <c r="AJ107" s="26">
        <v>0</v>
      </c>
      <c r="AK107" s="26">
        <v>95.79</v>
      </c>
      <c r="AL107" s="26">
        <v>99.7</v>
      </c>
      <c r="AM107" s="26">
        <v>152.69</v>
      </c>
      <c r="AN107" s="26">
        <v>50.63</v>
      </c>
      <c r="AO107" s="26">
        <v>30.02</v>
      </c>
      <c r="AP107" s="26">
        <v>60.03</v>
      </c>
      <c r="AQ107" s="26">
        <v>22.71</v>
      </c>
      <c r="AR107" s="26">
        <v>108.58</v>
      </c>
      <c r="AS107" s="26">
        <v>67.34</v>
      </c>
      <c r="AT107" s="26">
        <v>93.96</v>
      </c>
      <c r="AU107" s="26">
        <v>77.52</v>
      </c>
      <c r="AV107" s="26">
        <v>40.72</v>
      </c>
      <c r="AW107" s="26">
        <v>72.040000000000006</v>
      </c>
      <c r="AX107" s="26">
        <v>602.39</v>
      </c>
      <c r="AY107" s="26">
        <v>0</v>
      </c>
      <c r="AZ107" s="26">
        <v>196.27</v>
      </c>
      <c r="BA107" s="26">
        <v>85.35</v>
      </c>
      <c r="BB107" s="26">
        <v>56.64</v>
      </c>
      <c r="BC107" s="26">
        <v>44.89</v>
      </c>
      <c r="BD107" s="26">
        <v>0</v>
      </c>
      <c r="BE107" s="26">
        <v>0</v>
      </c>
      <c r="BF107" s="26">
        <v>0</v>
      </c>
      <c r="BG107" s="26">
        <v>0</v>
      </c>
      <c r="BH107" s="26">
        <v>0</v>
      </c>
      <c r="BI107" s="26">
        <v>0</v>
      </c>
      <c r="BJ107" s="26">
        <v>0</v>
      </c>
      <c r="BK107" s="26">
        <v>0.02</v>
      </c>
      <c r="BL107" s="26">
        <v>0</v>
      </c>
      <c r="BM107" s="26">
        <v>0</v>
      </c>
      <c r="BN107" s="26">
        <v>0</v>
      </c>
      <c r="BO107" s="26">
        <v>0</v>
      </c>
      <c r="BP107" s="26">
        <v>0</v>
      </c>
      <c r="BQ107" s="26">
        <v>0</v>
      </c>
      <c r="BR107" s="26">
        <v>0</v>
      </c>
      <c r="BS107" s="26">
        <v>0.02</v>
      </c>
      <c r="BT107" s="26">
        <v>0</v>
      </c>
      <c r="BU107" s="26">
        <v>0</v>
      </c>
      <c r="BV107" s="26">
        <v>0.08</v>
      </c>
      <c r="BW107" s="26">
        <v>0</v>
      </c>
      <c r="BX107" s="26">
        <v>0</v>
      </c>
      <c r="BY107" s="26">
        <v>0</v>
      </c>
      <c r="BZ107" s="26">
        <v>0</v>
      </c>
      <c r="CA107" s="26">
        <v>0</v>
      </c>
      <c r="CB107" s="26">
        <v>11.73</v>
      </c>
      <c r="CC107" s="27"/>
      <c r="CD107" s="27"/>
      <c r="CE107" s="26">
        <v>0</v>
      </c>
      <c r="CG107" s="26">
        <v>0</v>
      </c>
      <c r="CH107" s="26">
        <v>0</v>
      </c>
      <c r="CI107" s="26">
        <v>0</v>
      </c>
      <c r="CJ107" s="26">
        <v>950</v>
      </c>
      <c r="CK107" s="26">
        <v>366</v>
      </c>
      <c r="CL107" s="26">
        <v>658</v>
      </c>
      <c r="CM107" s="26">
        <v>7.6</v>
      </c>
      <c r="CN107" s="26">
        <v>7.6</v>
      </c>
      <c r="CO107" s="26">
        <v>7.6</v>
      </c>
      <c r="CP107" s="26">
        <v>0</v>
      </c>
      <c r="CQ107" s="26">
        <v>0</v>
      </c>
    </row>
    <row r="108" spans="1:95" s="26" customFormat="1" x14ac:dyDescent="0.25">
      <c r="A108" s="23" t="str">
        <f>"-"</f>
        <v>-</v>
      </c>
      <c r="B108" s="24" t="s">
        <v>102</v>
      </c>
      <c r="C108" s="25" t="str">
        <f>"30"</f>
        <v>30</v>
      </c>
      <c r="D108" s="25">
        <v>1.98</v>
      </c>
      <c r="E108" s="25">
        <v>0</v>
      </c>
      <c r="F108" s="25">
        <v>0.36</v>
      </c>
      <c r="G108" s="25">
        <v>0.36</v>
      </c>
      <c r="H108" s="25">
        <v>12.51</v>
      </c>
      <c r="I108" s="25">
        <v>58.013999999999996</v>
      </c>
      <c r="J108" s="25">
        <v>0.06</v>
      </c>
      <c r="K108" s="25">
        <v>0</v>
      </c>
      <c r="L108" s="25">
        <v>0</v>
      </c>
      <c r="M108" s="25">
        <v>0</v>
      </c>
      <c r="N108" s="25">
        <v>0.36</v>
      </c>
      <c r="O108" s="25">
        <v>9.66</v>
      </c>
      <c r="P108" s="25">
        <v>2.4900000000000002</v>
      </c>
      <c r="Q108" s="25">
        <v>0</v>
      </c>
      <c r="R108" s="25">
        <v>0</v>
      </c>
      <c r="S108" s="25">
        <v>0.3</v>
      </c>
      <c r="T108" s="25">
        <v>0.75</v>
      </c>
      <c r="U108" s="25">
        <v>183</v>
      </c>
      <c r="V108" s="25">
        <v>73.5</v>
      </c>
      <c r="W108" s="25">
        <v>10.5</v>
      </c>
      <c r="X108" s="25">
        <v>14.1</v>
      </c>
      <c r="Y108" s="25">
        <v>47.4</v>
      </c>
      <c r="Z108" s="25">
        <v>1.17</v>
      </c>
      <c r="AA108" s="25">
        <v>0</v>
      </c>
      <c r="AB108" s="25">
        <v>1.5</v>
      </c>
      <c r="AC108" s="25">
        <v>0.3</v>
      </c>
      <c r="AD108" s="25">
        <v>0.42</v>
      </c>
      <c r="AE108" s="25">
        <v>0.05</v>
      </c>
      <c r="AF108" s="25">
        <v>0.02</v>
      </c>
      <c r="AG108" s="25">
        <v>0.21</v>
      </c>
      <c r="AH108" s="25">
        <v>0.6</v>
      </c>
      <c r="AI108" s="25">
        <v>0</v>
      </c>
      <c r="AJ108" s="26">
        <v>0</v>
      </c>
      <c r="AK108" s="26">
        <v>96.6</v>
      </c>
      <c r="AL108" s="26">
        <v>74.400000000000006</v>
      </c>
      <c r="AM108" s="26">
        <v>128.1</v>
      </c>
      <c r="AN108" s="26">
        <v>66.900000000000006</v>
      </c>
      <c r="AO108" s="26">
        <v>27.9</v>
      </c>
      <c r="AP108" s="26">
        <v>59.4</v>
      </c>
      <c r="AQ108" s="26">
        <v>24</v>
      </c>
      <c r="AR108" s="26">
        <v>111.3</v>
      </c>
      <c r="AS108" s="26">
        <v>89.1</v>
      </c>
      <c r="AT108" s="26">
        <v>87.3</v>
      </c>
      <c r="AU108" s="26">
        <v>139.19999999999999</v>
      </c>
      <c r="AV108" s="26">
        <v>37.200000000000003</v>
      </c>
      <c r="AW108" s="26">
        <v>93</v>
      </c>
      <c r="AX108" s="26">
        <v>467.7</v>
      </c>
      <c r="AY108" s="26">
        <v>0</v>
      </c>
      <c r="AZ108" s="26">
        <v>157.80000000000001</v>
      </c>
      <c r="BA108" s="26">
        <v>87.3</v>
      </c>
      <c r="BB108" s="26">
        <v>54</v>
      </c>
      <c r="BC108" s="26">
        <v>39</v>
      </c>
      <c r="BD108" s="26">
        <v>0</v>
      </c>
      <c r="BE108" s="26">
        <v>0</v>
      </c>
      <c r="BF108" s="26">
        <v>0</v>
      </c>
      <c r="BG108" s="26">
        <v>0</v>
      </c>
      <c r="BH108" s="26">
        <v>0</v>
      </c>
      <c r="BI108" s="26">
        <v>0</v>
      </c>
      <c r="BJ108" s="26">
        <v>0</v>
      </c>
      <c r="BK108" s="26">
        <v>0.04</v>
      </c>
      <c r="BL108" s="26">
        <v>0</v>
      </c>
      <c r="BM108" s="26">
        <v>0</v>
      </c>
      <c r="BN108" s="26">
        <v>0.01</v>
      </c>
      <c r="BO108" s="26">
        <v>0</v>
      </c>
      <c r="BP108" s="26">
        <v>0</v>
      </c>
      <c r="BQ108" s="26">
        <v>0</v>
      </c>
      <c r="BR108" s="26">
        <v>0</v>
      </c>
      <c r="BS108" s="26">
        <v>0.03</v>
      </c>
      <c r="BT108" s="26">
        <v>0</v>
      </c>
      <c r="BU108" s="26">
        <v>0</v>
      </c>
      <c r="BV108" s="26">
        <v>0.14000000000000001</v>
      </c>
      <c r="BW108" s="26">
        <v>0.02</v>
      </c>
      <c r="BX108" s="26">
        <v>0</v>
      </c>
      <c r="BY108" s="26">
        <v>0</v>
      </c>
      <c r="BZ108" s="26">
        <v>0</v>
      </c>
      <c r="CA108" s="26">
        <v>0</v>
      </c>
      <c r="CB108" s="26">
        <v>14.1</v>
      </c>
      <c r="CC108" s="27"/>
      <c r="CD108" s="27"/>
      <c r="CE108" s="26">
        <v>0.25</v>
      </c>
      <c r="CG108" s="26">
        <v>2</v>
      </c>
      <c r="CH108" s="26">
        <v>2</v>
      </c>
      <c r="CI108" s="26">
        <v>2</v>
      </c>
      <c r="CJ108" s="26">
        <v>380</v>
      </c>
      <c r="CK108" s="26">
        <v>146.4</v>
      </c>
      <c r="CL108" s="26">
        <v>263.2</v>
      </c>
      <c r="CM108" s="26">
        <v>3.8</v>
      </c>
      <c r="CN108" s="26">
        <v>3.16</v>
      </c>
      <c r="CO108" s="26">
        <v>3.48</v>
      </c>
      <c r="CP108" s="26">
        <v>0</v>
      </c>
      <c r="CQ108" s="26">
        <v>0</v>
      </c>
    </row>
    <row r="109" spans="1:95" s="26" customFormat="1" x14ac:dyDescent="0.25">
      <c r="A109" s="23" t="str">
        <f>"27/10"</f>
        <v>27/10</v>
      </c>
      <c r="B109" s="24" t="s">
        <v>111</v>
      </c>
      <c r="C109" s="25" t="str">
        <f>"200"</f>
        <v>200</v>
      </c>
      <c r="D109" s="25">
        <v>0.2</v>
      </c>
      <c r="E109" s="25">
        <v>0</v>
      </c>
      <c r="F109" s="25">
        <v>0.05</v>
      </c>
      <c r="G109" s="25">
        <v>0.05</v>
      </c>
      <c r="H109" s="25">
        <v>5.03</v>
      </c>
      <c r="I109" s="25">
        <v>20.17454</v>
      </c>
      <c r="J109" s="25">
        <v>0</v>
      </c>
      <c r="K109" s="25">
        <v>0</v>
      </c>
      <c r="L109" s="25">
        <v>0</v>
      </c>
      <c r="M109" s="25">
        <v>0</v>
      </c>
      <c r="N109" s="25">
        <v>4.93</v>
      </c>
      <c r="O109" s="25">
        <v>0</v>
      </c>
      <c r="P109" s="25">
        <v>0.1</v>
      </c>
      <c r="Q109" s="25">
        <v>0</v>
      </c>
      <c r="R109" s="25">
        <v>0</v>
      </c>
      <c r="S109" s="25">
        <v>0</v>
      </c>
      <c r="T109" s="25">
        <v>0.06</v>
      </c>
      <c r="U109" s="25">
        <v>0.05</v>
      </c>
      <c r="V109" s="25">
        <v>0.15</v>
      </c>
      <c r="W109" s="25">
        <v>0.15</v>
      </c>
      <c r="X109" s="25">
        <v>0</v>
      </c>
      <c r="Y109" s="25">
        <v>0</v>
      </c>
      <c r="Z109" s="25">
        <v>0.01</v>
      </c>
      <c r="AA109" s="25">
        <v>0</v>
      </c>
      <c r="AB109" s="25">
        <v>0</v>
      </c>
      <c r="AC109" s="25">
        <v>0</v>
      </c>
      <c r="AD109" s="25">
        <v>0</v>
      </c>
      <c r="AE109" s="25">
        <v>0</v>
      </c>
      <c r="AF109" s="25">
        <v>0</v>
      </c>
      <c r="AG109" s="25">
        <v>0</v>
      </c>
      <c r="AH109" s="25">
        <v>0</v>
      </c>
      <c r="AI109" s="25">
        <v>0</v>
      </c>
      <c r="AJ109" s="26">
        <v>0</v>
      </c>
      <c r="AK109" s="26">
        <v>0</v>
      </c>
      <c r="AL109" s="26">
        <v>0</v>
      </c>
      <c r="AM109" s="26">
        <v>0</v>
      </c>
      <c r="AN109" s="26">
        <v>0</v>
      </c>
      <c r="AO109" s="26">
        <v>0</v>
      </c>
      <c r="AP109" s="26">
        <v>0</v>
      </c>
      <c r="AQ109" s="26">
        <v>0</v>
      </c>
      <c r="AR109" s="26">
        <v>0</v>
      </c>
      <c r="AS109" s="26">
        <v>0</v>
      </c>
      <c r="AT109" s="26">
        <v>0</v>
      </c>
      <c r="AU109" s="26">
        <v>0</v>
      </c>
      <c r="AV109" s="26">
        <v>0</v>
      </c>
      <c r="AW109" s="26">
        <v>0</v>
      </c>
      <c r="AX109" s="26">
        <v>0</v>
      </c>
      <c r="AY109" s="26">
        <v>0</v>
      </c>
      <c r="AZ109" s="26">
        <v>0</v>
      </c>
      <c r="BA109" s="26">
        <v>0</v>
      </c>
      <c r="BB109" s="26">
        <v>0</v>
      </c>
      <c r="BC109" s="26">
        <v>0</v>
      </c>
      <c r="BD109" s="26">
        <v>0</v>
      </c>
      <c r="BE109" s="26">
        <v>0</v>
      </c>
      <c r="BF109" s="26">
        <v>0</v>
      </c>
      <c r="BG109" s="26">
        <v>0</v>
      </c>
      <c r="BH109" s="26">
        <v>0</v>
      </c>
      <c r="BI109" s="26">
        <v>0</v>
      </c>
      <c r="BJ109" s="26">
        <v>0</v>
      </c>
      <c r="BK109" s="26">
        <v>0</v>
      </c>
      <c r="BL109" s="26">
        <v>0</v>
      </c>
      <c r="BM109" s="26">
        <v>0</v>
      </c>
      <c r="BN109" s="26">
        <v>0</v>
      </c>
      <c r="BO109" s="26">
        <v>0</v>
      </c>
      <c r="BP109" s="26">
        <v>0</v>
      </c>
      <c r="BQ109" s="26">
        <v>0</v>
      </c>
      <c r="BR109" s="26">
        <v>0</v>
      </c>
      <c r="BS109" s="26">
        <v>0</v>
      </c>
      <c r="BT109" s="26">
        <v>0</v>
      </c>
      <c r="BU109" s="26">
        <v>0</v>
      </c>
      <c r="BV109" s="26">
        <v>0</v>
      </c>
      <c r="BW109" s="26">
        <v>0</v>
      </c>
      <c r="BX109" s="26">
        <v>0</v>
      </c>
      <c r="BY109" s="26">
        <v>0</v>
      </c>
      <c r="BZ109" s="26">
        <v>0</v>
      </c>
      <c r="CA109" s="26">
        <v>0</v>
      </c>
      <c r="CB109" s="26">
        <v>200.09</v>
      </c>
      <c r="CC109" s="27"/>
      <c r="CD109" s="27"/>
      <c r="CE109" s="26">
        <v>0</v>
      </c>
      <c r="CG109" s="26">
        <v>3.69</v>
      </c>
      <c r="CH109" s="26">
        <v>3.69</v>
      </c>
      <c r="CI109" s="26">
        <v>3.69</v>
      </c>
      <c r="CJ109" s="26">
        <v>398.25</v>
      </c>
      <c r="CK109" s="26">
        <v>156.6</v>
      </c>
      <c r="CL109" s="26">
        <v>277.43</v>
      </c>
      <c r="CM109" s="26">
        <v>39.61</v>
      </c>
      <c r="CN109" s="26">
        <v>23.41</v>
      </c>
      <c r="CO109" s="26">
        <v>31.51</v>
      </c>
      <c r="CP109" s="26">
        <v>5</v>
      </c>
      <c r="CQ109" s="26">
        <v>0</v>
      </c>
    </row>
    <row r="110" spans="1:95" s="26" customFormat="1" ht="33" customHeight="1" x14ac:dyDescent="0.25">
      <c r="A110" s="23" t="str">
        <f>"3/1"</f>
        <v>3/1</v>
      </c>
      <c r="B110" s="24" t="s">
        <v>104</v>
      </c>
      <c r="C110" s="25" t="str">
        <f>"60"</f>
        <v>60</v>
      </c>
      <c r="D110" s="25">
        <v>0.96</v>
      </c>
      <c r="E110" s="25">
        <v>0</v>
      </c>
      <c r="F110" s="25">
        <v>3.58</v>
      </c>
      <c r="G110" s="25">
        <v>3.58</v>
      </c>
      <c r="H110" s="25">
        <v>5.35</v>
      </c>
      <c r="I110" s="25">
        <v>54.938662799999996</v>
      </c>
      <c r="J110" s="25">
        <v>0.45</v>
      </c>
      <c r="K110" s="25">
        <v>2.34</v>
      </c>
      <c r="L110" s="25">
        <v>0</v>
      </c>
      <c r="M110" s="25">
        <v>0</v>
      </c>
      <c r="N110" s="25">
        <v>4.22</v>
      </c>
      <c r="O110" s="25">
        <v>0.05</v>
      </c>
      <c r="P110" s="25">
        <v>1.07</v>
      </c>
      <c r="Q110" s="25">
        <v>0</v>
      </c>
      <c r="R110" s="25">
        <v>0</v>
      </c>
      <c r="S110" s="25">
        <v>0.16</v>
      </c>
      <c r="T110" s="25">
        <v>0.67</v>
      </c>
      <c r="U110" s="25">
        <v>120.78</v>
      </c>
      <c r="V110" s="25">
        <v>160.6</v>
      </c>
      <c r="W110" s="25">
        <v>26.82</v>
      </c>
      <c r="X110" s="25">
        <v>8.6300000000000008</v>
      </c>
      <c r="Y110" s="25">
        <v>16.88</v>
      </c>
      <c r="Z110" s="25">
        <v>0.33</v>
      </c>
      <c r="AA110" s="25">
        <v>0</v>
      </c>
      <c r="AB110" s="25">
        <v>10.7</v>
      </c>
      <c r="AC110" s="25">
        <v>1.64</v>
      </c>
      <c r="AD110" s="25">
        <v>1.64</v>
      </c>
      <c r="AE110" s="25">
        <v>0.02</v>
      </c>
      <c r="AF110" s="25">
        <v>0.02</v>
      </c>
      <c r="AG110" s="25">
        <v>0.37</v>
      </c>
      <c r="AH110" s="25">
        <v>0.49</v>
      </c>
      <c r="AI110" s="25">
        <v>24.08</v>
      </c>
      <c r="AJ110" s="26">
        <v>0</v>
      </c>
      <c r="AK110" s="26">
        <v>31.03</v>
      </c>
      <c r="AL110" s="26">
        <v>26.75</v>
      </c>
      <c r="AM110" s="26">
        <v>34.25</v>
      </c>
      <c r="AN110" s="26">
        <v>32.64</v>
      </c>
      <c r="AO110" s="26">
        <v>11.77</v>
      </c>
      <c r="AP110" s="26">
        <v>24.08</v>
      </c>
      <c r="AQ110" s="26">
        <v>5.35</v>
      </c>
      <c r="AR110" s="26">
        <v>29.96</v>
      </c>
      <c r="AS110" s="26">
        <v>37.99</v>
      </c>
      <c r="AT110" s="26">
        <v>45.48</v>
      </c>
      <c r="AU110" s="26">
        <v>92.03</v>
      </c>
      <c r="AV110" s="26">
        <v>14.98</v>
      </c>
      <c r="AW110" s="26">
        <v>25.15</v>
      </c>
      <c r="AX110" s="26">
        <v>147.15</v>
      </c>
      <c r="AY110" s="26">
        <v>0</v>
      </c>
      <c r="AZ110" s="26">
        <v>31.57</v>
      </c>
      <c r="BA110" s="26">
        <v>31.57</v>
      </c>
      <c r="BB110" s="26">
        <v>26.75</v>
      </c>
      <c r="BC110" s="26">
        <v>10.7</v>
      </c>
      <c r="BD110" s="26">
        <v>0</v>
      </c>
      <c r="BE110" s="26">
        <v>0</v>
      </c>
      <c r="BF110" s="26">
        <v>0</v>
      </c>
      <c r="BG110" s="26">
        <v>0</v>
      </c>
      <c r="BH110" s="26">
        <v>0</v>
      </c>
      <c r="BI110" s="26">
        <v>0</v>
      </c>
      <c r="BJ110" s="26">
        <v>0</v>
      </c>
      <c r="BK110" s="26">
        <v>0.22</v>
      </c>
      <c r="BL110" s="26">
        <v>0</v>
      </c>
      <c r="BM110" s="26">
        <v>0.14000000000000001</v>
      </c>
      <c r="BN110" s="26">
        <v>0.01</v>
      </c>
      <c r="BO110" s="26">
        <v>0.02</v>
      </c>
      <c r="BP110" s="26">
        <v>0</v>
      </c>
      <c r="BQ110" s="26">
        <v>0</v>
      </c>
      <c r="BR110" s="26">
        <v>0</v>
      </c>
      <c r="BS110" s="26">
        <v>0.84</v>
      </c>
      <c r="BT110" s="26">
        <v>0</v>
      </c>
      <c r="BU110" s="26">
        <v>0</v>
      </c>
      <c r="BV110" s="26">
        <v>2.08</v>
      </c>
      <c r="BW110" s="26">
        <v>0</v>
      </c>
      <c r="BX110" s="26">
        <v>0</v>
      </c>
      <c r="BY110" s="26">
        <v>0</v>
      </c>
      <c r="BZ110" s="26">
        <v>0</v>
      </c>
      <c r="CA110" s="26">
        <v>0</v>
      </c>
      <c r="CB110" s="26">
        <v>49.36</v>
      </c>
      <c r="CC110" s="27"/>
      <c r="CD110" s="27"/>
      <c r="CE110" s="26">
        <v>1.78</v>
      </c>
      <c r="CG110" s="26">
        <v>16.55</v>
      </c>
      <c r="CH110" s="26">
        <v>7.16</v>
      </c>
      <c r="CI110" s="26">
        <v>11.85</v>
      </c>
      <c r="CJ110" s="26">
        <v>487.6</v>
      </c>
      <c r="CK110" s="26">
        <v>116.75</v>
      </c>
      <c r="CL110" s="26">
        <v>302.18</v>
      </c>
      <c r="CM110" s="26">
        <v>8.9499999999999993</v>
      </c>
      <c r="CN110" s="26">
        <v>8.65</v>
      </c>
      <c r="CO110" s="26">
        <v>8.8000000000000007</v>
      </c>
      <c r="CP110" s="26">
        <v>1.8</v>
      </c>
      <c r="CQ110" s="26">
        <v>0.3</v>
      </c>
    </row>
    <row r="111" spans="1:95" s="26" customFormat="1" ht="18" customHeight="1" x14ac:dyDescent="0.25">
      <c r="A111" s="23" t="str">
        <f>"4/9"</f>
        <v>4/9</v>
      </c>
      <c r="B111" s="24" t="s">
        <v>105</v>
      </c>
      <c r="C111" s="25" t="str">
        <f>"200"</f>
        <v>200</v>
      </c>
      <c r="D111" s="25">
        <v>17.97</v>
      </c>
      <c r="E111" s="25">
        <v>14.81</v>
      </c>
      <c r="F111" s="25">
        <v>19.59</v>
      </c>
      <c r="G111" s="25">
        <v>7.11</v>
      </c>
      <c r="H111" s="25">
        <v>37.57</v>
      </c>
      <c r="I111" s="25">
        <v>397.80718000000002</v>
      </c>
      <c r="J111" s="25">
        <v>5.24</v>
      </c>
      <c r="K111" s="25">
        <v>5.85</v>
      </c>
      <c r="L111" s="25">
        <v>0</v>
      </c>
      <c r="M111" s="25">
        <v>0</v>
      </c>
      <c r="N111" s="25">
        <v>1.79</v>
      </c>
      <c r="O111" s="25">
        <v>33.86</v>
      </c>
      <c r="P111" s="25">
        <v>1.93</v>
      </c>
      <c r="Q111" s="25">
        <v>0</v>
      </c>
      <c r="R111" s="25">
        <v>0</v>
      </c>
      <c r="S111" s="25">
        <v>0.05</v>
      </c>
      <c r="T111" s="25">
        <v>1.65</v>
      </c>
      <c r="U111" s="25">
        <v>135.81</v>
      </c>
      <c r="V111" s="25">
        <v>142.76</v>
      </c>
      <c r="W111" s="25">
        <v>20.329999999999998</v>
      </c>
      <c r="X111" s="25">
        <v>33.75</v>
      </c>
      <c r="Y111" s="25">
        <v>161.36000000000001</v>
      </c>
      <c r="Z111" s="25">
        <v>1.66</v>
      </c>
      <c r="AA111" s="25">
        <v>31.64</v>
      </c>
      <c r="AB111" s="25">
        <v>1329.04</v>
      </c>
      <c r="AC111" s="25">
        <v>285.08999999999997</v>
      </c>
      <c r="AD111" s="25">
        <v>4.66</v>
      </c>
      <c r="AE111" s="25">
        <v>0.06</v>
      </c>
      <c r="AF111" s="25">
        <v>0.1</v>
      </c>
      <c r="AG111" s="25">
        <v>6.26</v>
      </c>
      <c r="AH111" s="25">
        <v>13</v>
      </c>
      <c r="AI111" s="25">
        <v>0.92</v>
      </c>
      <c r="AJ111" s="26">
        <v>0</v>
      </c>
      <c r="AK111" s="26">
        <v>893.18</v>
      </c>
      <c r="AL111" s="26">
        <v>705.1</v>
      </c>
      <c r="AM111" s="26">
        <v>1412.07</v>
      </c>
      <c r="AN111" s="26">
        <v>1398.64</v>
      </c>
      <c r="AO111" s="26">
        <v>450.91</v>
      </c>
      <c r="AP111" s="26">
        <v>799.02</v>
      </c>
      <c r="AQ111" s="26">
        <v>280.94</v>
      </c>
      <c r="AR111" s="26">
        <v>762.9</v>
      </c>
      <c r="AS111" s="26">
        <v>1106.51</v>
      </c>
      <c r="AT111" s="26">
        <v>1213.71</v>
      </c>
      <c r="AU111" s="26">
        <v>1565.86</v>
      </c>
      <c r="AV111" s="26">
        <v>467.8</v>
      </c>
      <c r="AW111" s="26">
        <v>1254.3900000000001</v>
      </c>
      <c r="AX111" s="26">
        <v>2624.3</v>
      </c>
      <c r="AY111" s="26">
        <v>122.85</v>
      </c>
      <c r="AZ111" s="26">
        <v>854.31</v>
      </c>
      <c r="BA111" s="26">
        <v>839.96</v>
      </c>
      <c r="BB111" s="26">
        <v>644.41</v>
      </c>
      <c r="BC111" s="26">
        <v>240.65</v>
      </c>
      <c r="BD111" s="26">
        <v>0</v>
      </c>
      <c r="BE111" s="26">
        <v>0</v>
      </c>
      <c r="BF111" s="26">
        <v>0</v>
      </c>
      <c r="BG111" s="26">
        <v>0</v>
      </c>
      <c r="BH111" s="26">
        <v>0</v>
      </c>
      <c r="BI111" s="26">
        <v>0</v>
      </c>
      <c r="BJ111" s="26">
        <v>0</v>
      </c>
      <c r="BK111" s="26">
        <v>0.48</v>
      </c>
      <c r="BL111" s="26">
        <v>0</v>
      </c>
      <c r="BM111" s="26">
        <v>0.28999999999999998</v>
      </c>
      <c r="BN111" s="26">
        <v>0.02</v>
      </c>
      <c r="BO111" s="26">
        <v>0.05</v>
      </c>
      <c r="BP111" s="26">
        <v>0</v>
      </c>
      <c r="BQ111" s="26">
        <v>0</v>
      </c>
      <c r="BR111" s="26">
        <v>0</v>
      </c>
      <c r="BS111" s="26">
        <v>1.71</v>
      </c>
      <c r="BT111" s="26">
        <v>0</v>
      </c>
      <c r="BU111" s="26">
        <v>0</v>
      </c>
      <c r="BV111" s="26">
        <v>4.05</v>
      </c>
      <c r="BW111" s="26">
        <v>0</v>
      </c>
      <c r="BX111" s="26">
        <v>0</v>
      </c>
      <c r="BY111" s="26">
        <v>0</v>
      </c>
      <c r="BZ111" s="26">
        <v>0</v>
      </c>
      <c r="CA111" s="26">
        <v>0</v>
      </c>
      <c r="CB111" s="26">
        <v>176.52</v>
      </c>
      <c r="CC111" s="27"/>
      <c r="CD111" s="27"/>
      <c r="CE111" s="26">
        <v>253.15</v>
      </c>
      <c r="CG111" s="26">
        <v>24.4</v>
      </c>
      <c r="CH111" s="26">
        <v>12.33</v>
      </c>
      <c r="CI111" s="26">
        <v>18.36</v>
      </c>
      <c r="CJ111" s="26">
        <v>4775.33</v>
      </c>
      <c r="CK111" s="26">
        <v>2747.81</v>
      </c>
      <c r="CL111" s="26">
        <v>3761.57</v>
      </c>
      <c r="CM111" s="26">
        <v>24.79</v>
      </c>
      <c r="CN111" s="26">
        <v>15.75</v>
      </c>
      <c r="CO111" s="26">
        <v>20.27</v>
      </c>
      <c r="CP111" s="26">
        <v>0</v>
      </c>
      <c r="CQ111" s="26">
        <v>0.4</v>
      </c>
    </row>
    <row r="112" spans="1:95" s="15" customFormat="1" x14ac:dyDescent="0.25">
      <c r="A112" s="19" t="str">
        <f>"-"</f>
        <v>-</v>
      </c>
      <c r="B112" s="20" t="s">
        <v>106</v>
      </c>
      <c r="C112" s="21" t="str">
        <f>"100"</f>
        <v>100</v>
      </c>
      <c r="D112" s="21">
        <v>0.4</v>
      </c>
      <c r="E112" s="21">
        <v>0</v>
      </c>
      <c r="F112" s="21">
        <v>0.4</v>
      </c>
      <c r="G112" s="21">
        <v>0.4</v>
      </c>
      <c r="H112" s="21">
        <v>11.6</v>
      </c>
      <c r="I112" s="21">
        <v>48.68</v>
      </c>
      <c r="J112" s="21">
        <v>0.1</v>
      </c>
      <c r="K112" s="21">
        <v>0</v>
      </c>
      <c r="L112" s="21">
        <v>0</v>
      </c>
      <c r="M112" s="21">
        <v>0</v>
      </c>
      <c r="N112" s="21">
        <v>9</v>
      </c>
      <c r="O112" s="21">
        <v>0.8</v>
      </c>
      <c r="P112" s="21">
        <v>1.8</v>
      </c>
      <c r="Q112" s="21">
        <v>0</v>
      </c>
      <c r="R112" s="21">
        <v>0</v>
      </c>
      <c r="S112" s="21">
        <v>0.8</v>
      </c>
      <c r="T112" s="21">
        <v>0.5</v>
      </c>
      <c r="U112" s="21">
        <v>26</v>
      </c>
      <c r="V112" s="21">
        <v>278</v>
      </c>
      <c r="W112" s="21">
        <v>16</v>
      </c>
      <c r="X112" s="21">
        <v>9</v>
      </c>
      <c r="Y112" s="21">
        <v>11</v>
      </c>
      <c r="Z112" s="21">
        <v>2.2000000000000002</v>
      </c>
      <c r="AA112" s="21">
        <v>0</v>
      </c>
      <c r="AB112" s="21">
        <v>30</v>
      </c>
      <c r="AC112" s="21">
        <v>5</v>
      </c>
      <c r="AD112" s="21">
        <v>0.2</v>
      </c>
      <c r="AE112" s="21">
        <v>0.03</v>
      </c>
      <c r="AF112" s="21">
        <v>0.02</v>
      </c>
      <c r="AG112" s="21">
        <v>0.3</v>
      </c>
      <c r="AH112" s="21">
        <v>0.4</v>
      </c>
      <c r="AI112" s="21">
        <v>10</v>
      </c>
      <c r="AJ112" s="15">
        <v>0</v>
      </c>
      <c r="AK112" s="15">
        <v>12</v>
      </c>
      <c r="AL112" s="15">
        <v>13</v>
      </c>
      <c r="AM112" s="15">
        <v>19</v>
      </c>
      <c r="AN112" s="15">
        <v>18</v>
      </c>
      <c r="AO112" s="15">
        <v>3</v>
      </c>
      <c r="AP112" s="15">
        <v>11</v>
      </c>
      <c r="AQ112" s="15">
        <v>3</v>
      </c>
      <c r="AR112" s="15">
        <v>9</v>
      </c>
      <c r="AS112" s="15">
        <v>17</v>
      </c>
      <c r="AT112" s="15">
        <v>10</v>
      </c>
      <c r="AU112" s="15">
        <v>78</v>
      </c>
      <c r="AV112" s="15">
        <v>7</v>
      </c>
      <c r="AW112" s="15">
        <v>14</v>
      </c>
      <c r="AX112" s="15">
        <v>42</v>
      </c>
      <c r="AY112" s="15">
        <v>0</v>
      </c>
      <c r="AZ112" s="15">
        <v>13</v>
      </c>
      <c r="BA112" s="15">
        <v>16</v>
      </c>
      <c r="BB112" s="15">
        <v>6</v>
      </c>
      <c r="BC112" s="15">
        <v>5</v>
      </c>
      <c r="BD112" s="15">
        <v>0</v>
      </c>
      <c r="BE112" s="15">
        <v>0</v>
      </c>
      <c r="BF112" s="15">
        <v>0</v>
      </c>
      <c r="BG112" s="15">
        <v>0</v>
      </c>
      <c r="BH112" s="15">
        <v>0</v>
      </c>
      <c r="BI112" s="15">
        <v>0</v>
      </c>
      <c r="BJ112" s="15">
        <v>0</v>
      </c>
      <c r="BK112" s="15">
        <v>0</v>
      </c>
      <c r="BL112" s="15">
        <v>0</v>
      </c>
      <c r="BM112" s="15">
        <v>0</v>
      </c>
      <c r="BN112" s="15">
        <v>0</v>
      </c>
      <c r="BO112" s="15">
        <v>0</v>
      </c>
      <c r="BP112" s="15">
        <v>0</v>
      </c>
      <c r="BQ112" s="15">
        <v>0</v>
      </c>
      <c r="BR112" s="15">
        <v>0</v>
      </c>
      <c r="BS112" s="15">
        <v>0</v>
      </c>
      <c r="BT112" s="15">
        <v>0</v>
      </c>
      <c r="BU112" s="15">
        <v>0</v>
      </c>
      <c r="BV112" s="15">
        <v>0</v>
      </c>
      <c r="BW112" s="15">
        <v>0</v>
      </c>
      <c r="BX112" s="15">
        <v>0</v>
      </c>
      <c r="BY112" s="15">
        <v>0</v>
      </c>
      <c r="BZ112" s="15">
        <v>0</v>
      </c>
      <c r="CA112" s="15">
        <v>0</v>
      </c>
      <c r="CB112" s="15">
        <v>86.3</v>
      </c>
      <c r="CC112" s="22"/>
      <c r="CD112" s="22"/>
      <c r="CE112" s="15">
        <v>5</v>
      </c>
      <c r="CG112" s="15">
        <v>2</v>
      </c>
      <c r="CH112" s="15">
        <v>2</v>
      </c>
      <c r="CI112" s="15">
        <v>2</v>
      </c>
      <c r="CJ112" s="15">
        <v>150</v>
      </c>
      <c r="CK112" s="15">
        <v>150</v>
      </c>
      <c r="CL112" s="15">
        <v>150</v>
      </c>
      <c r="CM112" s="15">
        <v>46.8</v>
      </c>
      <c r="CN112" s="15">
        <v>46.8</v>
      </c>
      <c r="CO112" s="15">
        <v>46.8</v>
      </c>
      <c r="CP112" s="15">
        <v>0</v>
      </c>
      <c r="CQ112" s="15">
        <v>0</v>
      </c>
    </row>
    <row r="113" spans="1:95" s="16" customFormat="1" x14ac:dyDescent="0.25">
      <c r="A113" s="28"/>
      <c r="B113" s="29" t="s">
        <v>145</v>
      </c>
      <c r="C113" s="30">
        <v>620</v>
      </c>
      <c r="D113" s="30">
        <v>23.5</v>
      </c>
      <c r="E113" s="30">
        <v>14.81</v>
      </c>
      <c r="F113" s="30">
        <v>24.17</v>
      </c>
      <c r="G113" s="30">
        <v>11.7</v>
      </c>
      <c r="H113" s="30">
        <v>86.13</v>
      </c>
      <c r="I113" s="30">
        <v>646.78</v>
      </c>
      <c r="J113" s="30">
        <v>5.85</v>
      </c>
      <c r="K113" s="30">
        <v>8.19</v>
      </c>
      <c r="L113" s="30">
        <v>0</v>
      </c>
      <c r="M113" s="30">
        <v>0</v>
      </c>
      <c r="N113" s="30">
        <v>20.63</v>
      </c>
      <c r="O113" s="30">
        <v>58.05</v>
      </c>
      <c r="P113" s="30">
        <v>7.45</v>
      </c>
      <c r="Q113" s="30">
        <v>0</v>
      </c>
      <c r="R113" s="30">
        <v>0</v>
      </c>
      <c r="S113" s="30">
        <v>1.31</v>
      </c>
      <c r="T113" s="30">
        <v>4.17</v>
      </c>
      <c r="U113" s="30">
        <v>465.65</v>
      </c>
      <c r="V113" s="30">
        <v>655.01</v>
      </c>
      <c r="W113" s="30">
        <v>73.790000000000006</v>
      </c>
      <c r="X113" s="30">
        <v>65.48</v>
      </c>
      <c r="Y113" s="30">
        <v>236.64</v>
      </c>
      <c r="Z113" s="30">
        <v>5.38</v>
      </c>
      <c r="AA113" s="30">
        <v>31.64</v>
      </c>
      <c r="AB113" s="30">
        <v>1371.24</v>
      </c>
      <c r="AC113" s="30">
        <v>292.02999999999997</v>
      </c>
      <c r="AD113" s="30">
        <v>6.92</v>
      </c>
      <c r="AE113" s="30">
        <v>0.16</v>
      </c>
      <c r="AF113" s="30">
        <v>0.16</v>
      </c>
      <c r="AG113" s="30">
        <v>7.15</v>
      </c>
      <c r="AH113" s="30">
        <v>14.49</v>
      </c>
      <c r="AI113" s="30">
        <v>35</v>
      </c>
      <c r="AJ113" s="16">
        <v>0</v>
      </c>
      <c r="AK113" s="16">
        <v>1128.5999999999999</v>
      </c>
      <c r="AL113" s="16">
        <v>918.96</v>
      </c>
      <c r="AM113" s="16">
        <v>1746.1</v>
      </c>
      <c r="AN113" s="16">
        <v>1566.82</v>
      </c>
      <c r="AO113" s="16">
        <v>523.6</v>
      </c>
      <c r="AP113" s="16">
        <v>953.53</v>
      </c>
      <c r="AQ113" s="16">
        <v>336</v>
      </c>
      <c r="AR113" s="16">
        <v>1021.74</v>
      </c>
      <c r="AS113" s="16">
        <v>1317.94</v>
      </c>
      <c r="AT113" s="16">
        <v>1450.45</v>
      </c>
      <c r="AU113" s="16">
        <v>1952.61</v>
      </c>
      <c r="AV113" s="16">
        <v>567.70000000000005</v>
      </c>
      <c r="AW113" s="16">
        <v>1458.58</v>
      </c>
      <c r="AX113" s="16">
        <v>3883.54</v>
      </c>
      <c r="AY113" s="16">
        <v>122.85</v>
      </c>
      <c r="AZ113" s="16">
        <v>1252.95</v>
      </c>
      <c r="BA113" s="16">
        <v>1060.18</v>
      </c>
      <c r="BB113" s="16">
        <v>787.8</v>
      </c>
      <c r="BC113" s="16">
        <v>340.24</v>
      </c>
      <c r="BD113" s="16">
        <v>0</v>
      </c>
      <c r="BE113" s="16">
        <v>0</v>
      </c>
      <c r="BF113" s="16">
        <v>0</v>
      </c>
      <c r="BG113" s="16">
        <v>0</v>
      </c>
      <c r="BH113" s="16">
        <v>0</v>
      </c>
      <c r="BI113" s="16">
        <v>0</v>
      </c>
      <c r="BJ113" s="16">
        <v>0</v>
      </c>
      <c r="BK113" s="16">
        <v>0.77</v>
      </c>
      <c r="BL113" s="16">
        <v>0</v>
      </c>
      <c r="BM113" s="16">
        <v>0.44</v>
      </c>
      <c r="BN113" s="16">
        <v>0.04</v>
      </c>
      <c r="BO113" s="16">
        <v>7.0000000000000007E-2</v>
      </c>
      <c r="BP113" s="16">
        <v>0</v>
      </c>
      <c r="BQ113" s="16">
        <v>0</v>
      </c>
      <c r="BR113" s="16">
        <v>0.01</v>
      </c>
      <c r="BS113" s="16">
        <v>2.6</v>
      </c>
      <c r="BT113" s="16">
        <v>0</v>
      </c>
      <c r="BU113" s="16">
        <v>0</v>
      </c>
      <c r="BV113" s="16">
        <v>6.36</v>
      </c>
      <c r="BW113" s="16">
        <v>0.03</v>
      </c>
      <c r="BX113" s="16">
        <v>0</v>
      </c>
      <c r="BY113" s="16">
        <v>0</v>
      </c>
      <c r="BZ113" s="16">
        <v>0</v>
      </c>
      <c r="CA113" s="16">
        <v>0</v>
      </c>
      <c r="CB113" s="16">
        <v>538.1</v>
      </c>
      <c r="CC113" s="13"/>
      <c r="CD113" s="13" t="e">
        <f>$I$113/#REF!*100</f>
        <v>#REF!</v>
      </c>
      <c r="CE113" s="16">
        <v>260.18</v>
      </c>
      <c r="CG113" s="16">
        <v>48.63</v>
      </c>
      <c r="CH113" s="16">
        <v>27.18</v>
      </c>
      <c r="CI113" s="16">
        <v>37.9</v>
      </c>
      <c r="CJ113" s="16">
        <v>7141.18</v>
      </c>
      <c r="CK113" s="16">
        <v>3683.56</v>
      </c>
      <c r="CL113" s="16">
        <v>5412.37</v>
      </c>
      <c r="CM113" s="16">
        <v>131.55000000000001</v>
      </c>
      <c r="CN113" s="16">
        <v>105.37</v>
      </c>
      <c r="CO113" s="16">
        <v>118.46</v>
      </c>
      <c r="CP113" s="16">
        <v>6.8</v>
      </c>
      <c r="CQ113" s="16">
        <v>0.7</v>
      </c>
    </row>
    <row r="115" spans="1:95" x14ac:dyDescent="0.25">
      <c r="B115" s="35" t="s">
        <v>140</v>
      </c>
    </row>
    <row r="116" spans="1:95" x14ac:dyDescent="0.25">
      <c r="B116" s="17" t="s">
        <v>144</v>
      </c>
    </row>
    <row r="117" spans="1:95" s="26" customFormat="1" x14ac:dyDescent="0.25">
      <c r="A117" s="23" t="str">
        <f>"-"</f>
        <v>-</v>
      </c>
      <c r="B117" s="24" t="s">
        <v>101</v>
      </c>
      <c r="C117" s="25" t="str">
        <f>"30"</f>
        <v>30</v>
      </c>
      <c r="D117" s="25">
        <v>1.98</v>
      </c>
      <c r="E117" s="25">
        <v>0</v>
      </c>
      <c r="F117" s="25">
        <v>0.2</v>
      </c>
      <c r="G117" s="25">
        <v>0.2</v>
      </c>
      <c r="H117" s="25">
        <v>14.07</v>
      </c>
      <c r="I117" s="25">
        <v>67.170299999999997</v>
      </c>
      <c r="J117" s="25">
        <v>0</v>
      </c>
      <c r="K117" s="25">
        <v>0</v>
      </c>
      <c r="L117" s="25">
        <v>0</v>
      </c>
      <c r="M117" s="25">
        <v>0</v>
      </c>
      <c r="N117" s="25">
        <v>0.33</v>
      </c>
      <c r="O117" s="25">
        <v>13.68</v>
      </c>
      <c r="P117" s="25">
        <v>0.06</v>
      </c>
      <c r="Q117" s="25">
        <v>0</v>
      </c>
      <c r="R117" s="25">
        <v>0</v>
      </c>
      <c r="S117" s="25">
        <v>0</v>
      </c>
      <c r="T117" s="25">
        <v>0.54</v>
      </c>
      <c r="U117" s="25">
        <v>0</v>
      </c>
      <c r="V117" s="25">
        <v>0</v>
      </c>
      <c r="W117" s="25">
        <v>0</v>
      </c>
      <c r="X117" s="25">
        <v>0</v>
      </c>
      <c r="Y117" s="25">
        <v>0</v>
      </c>
      <c r="Z117" s="25">
        <v>0</v>
      </c>
      <c r="AA117" s="25">
        <v>0</v>
      </c>
      <c r="AB117" s="25">
        <v>0</v>
      </c>
      <c r="AC117" s="25">
        <v>0</v>
      </c>
      <c r="AD117" s="25">
        <v>0</v>
      </c>
      <c r="AE117" s="25">
        <v>0</v>
      </c>
      <c r="AF117" s="25">
        <v>0</v>
      </c>
      <c r="AG117" s="25">
        <v>0</v>
      </c>
      <c r="AH117" s="25">
        <v>0</v>
      </c>
      <c r="AI117" s="25">
        <v>0</v>
      </c>
      <c r="AJ117" s="26">
        <v>0</v>
      </c>
      <c r="AK117" s="26">
        <v>95.79</v>
      </c>
      <c r="AL117" s="26">
        <v>99.7</v>
      </c>
      <c r="AM117" s="26">
        <v>152.69</v>
      </c>
      <c r="AN117" s="26">
        <v>50.63</v>
      </c>
      <c r="AO117" s="26">
        <v>30.02</v>
      </c>
      <c r="AP117" s="26">
        <v>60.03</v>
      </c>
      <c r="AQ117" s="26">
        <v>22.71</v>
      </c>
      <c r="AR117" s="26">
        <v>108.58</v>
      </c>
      <c r="AS117" s="26">
        <v>67.34</v>
      </c>
      <c r="AT117" s="26">
        <v>93.96</v>
      </c>
      <c r="AU117" s="26">
        <v>77.52</v>
      </c>
      <c r="AV117" s="26">
        <v>40.72</v>
      </c>
      <c r="AW117" s="26">
        <v>72.040000000000006</v>
      </c>
      <c r="AX117" s="26">
        <v>602.39</v>
      </c>
      <c r="AY117" s="26">
        <v>0</v>
      </c>
      <c r="AZ117" s="26">
        <v>196.27</v>
      </c>
      <c r="BA117" s="26">
        <v>85.35</v>
      </c>
      <c r="BB117" s="26">
        <v>56.64</v>
      </c>
      <c r="BC117" s="26">
        <v>44.89</v>
      </c>
      <c r="BD117" s="26">
        <v>0</v>
      </c>
      <c r="BE117" s="26">
        <v>0</v>
      </c>
      <c r="BF117" s="26">
        <v>0</v>
      </c>
      <c r="BG117" s="26">
        <v>0</v>
      </c>
      <c r="BH117" s="26">
        <v>0</v>
      </c>
      <c r="BI117" s="26">
        <v>0</v>
      </c>
      <c r="BJ117" s="26">
        <v>0</v>
      </c>
      <c r="BK117" s="26">
        <v>0.02</v>
      </c>
      <c r="BL117" s="26">
        <v>0</v>
      </c>
      <c r="BM117" s="26">
        <v>0</v>
      </c>
      <c r="BN117" s="26">
        <v>0</v>
      </c>
      <c r="BO117" s="26">
        <v>0</v>
      </c>
      <c r="BP117" s="26">
        <v>0</v>
      </c>
      <c r="BQ117" s="26">
        <v>0</v>
      </c>
      <c r="BR117" s="26">
        <v>0</v>
      </c>
      <c r="BS117" s="26">
        <v>0.02</v>
      </c>
      <c r="BT117" s="26">
        <v>0</v>
      </c>
      <c r="BU117" s="26">
        <v>0</v>
      </c>
      <c r="BV117" s="26">
        <v>0.08</v>
      </c>
      <c r="BW117" s="26">
        <v>0</v>
      </c>
      <c r="BX117" s="26">
        <v>0</v>
      </c>
      <c r="BY117" s="26">
        <v>0</v>
      </c>
      <c r="BZ117" s="26">
        <v>0</v>
      </c>
      <c r="CA117" s="26">
        <v>0</v>
      </c>
      <c r="CB117" s="26">
        <v>11.73</v>
      </c>
      <c r="CC117" s="27"/>
      <c r="CD117" s="27"/>
      <c r="CE117" s="26">
        <v>0</v>
      </c>
      <c r="CG117" s="26">
        <v>0</v>
      </c>
      <c r="CH117" s="26">
        <v>0</v>
      </c>
      <c r="CI117" s="26">
        <v>0</v>
      </c>
      <c r="CJ117" s="26">
        <v>950</v>
      </c>
      <c r="CK117" s="26">
        <v>366</v>
      </c>
      <c r="CL117" s="26">
        <v>658</v>
      </c>
      <c r="CM117" s="26">
        <v>7.6</v>
      </c>
      <c r="CN117" s="26">
        <v>7.6</v>
      </c>
      <c r="CO117" s="26">
        <v>7.6</v>
      </c>
      <c r="CP117" s="26">
        <v>0</v>
      </c>
      <c r="CQ117" s="26">
        <v>0</v>
      </c>
    </row>
    <row r="118" spans="1:95" s="26" customFormat="1" x14ac:dyDescent="0.25">
      <c r="A118" s="23" t="str">
        <f>"-"</f>
        <v>-</v>
      </c>
      <c r="B118" s="24" t="s">
        <v>102</v>
      </c>
      <c r="C118" s="25" t="str">
        <f>"30"</f>
        <v>30</v>
      </c>
      <c r="D118" s="25">
        <v>1.98</v>
      </c>
      <c r="E118" s="25">
        <v>0</v>
      </c>
      <c r="F118" s="25">
        <v>0.36</v>
      </c>
      <c r="G118" s="25">
        <v>0.36</v>
      </c>
      <c r="H118" s="25">
        <v>12.51</v>
      </c>
      <c r="I118" s="25">
        <v>58.013999999999996</v>
      </c>
      <c r="J118" s="25">
        <v>0.06</v>
      </c>
      <c r="K118" s="25">
        <v>0</v>
      </c>
      <c r="L118" s="25">
        <v>0</v>
      </c>
      <c r="M118" s="25">
        <v>0</v>
      </c>
      <c r="N118" s="25">
        <v>0.36</v>
      </c>
      <c r="O118" s="25">
        <v>9.66</v>
      </c>
      <c r="P118" s="25">
        <v>2.4900000000000002</v>
      </c>
      <c r="Q118" s="25">
        <v>0</v>
      </c>
      <c r="R118" s="25">
        <v>0</v>
      </c>
      <c r="S118" s="25">
        <v>0.3</v>
      </c>
      <c r="T118" s="25">
        <v>0.75</v>
      </c>
      <c r="U118" s="25">
        <v>183</v>
      </c>
      <c r="V118" s="25">
        <v>73.5</v>
      </c>
      <c r="W118" s="25">
        <v>10.5</v>
      </c>
      <c r="X118" s="25">
        <v>14.1</v>
      </c>
      <c r="Y118" s="25">
        <v>47.4</v>
      </c>
      <c r="Z118" s="25">
        <v>1.17</v>
      </c>
      <c r="AA118" s="25">
        <v>0</v>
      </c>
      <c r="AB118" s="25">
        <v>1.5</v>
      </c>
      <c r="AC118" s="25">
        <v>0.3</v>
      </c>
      <c r="AD118" s="25">
        <v>0.42</v>
      </c>
      <c r="AE118" s="25">
        <v>0.05</v>
      </c>
      <c r="AF118" s="25">
        <v>0.02</v>
      </c>
      <c r="AG118" s="25">
        <v>0.21</v>
      </c>
      <c r="AH118" s="25">
        <v>0.6</v>
      </c>
      <c r="AI118" s="25">
        <v>0</v>
      </c>
      <c r="AJ118" s="26">
        <v>0</v>
      </c>
      <c r="AK118" s="26">
        <v>96.6</v>
      </c>
      <c r="AL118" s="26">
        <v>74.400000000000006</v>
      </c>
      <c r="AM118" s="26">
        <v>128.1</v>
      </c>
      <c r="AN118" s="26">
        <v>66.900000000000006</v>
      </c>
      <c r="AO118" s="26">
        <v>27.9</v>
      </c>
      <c r="AP118" s="26">
        <v>59.4</v>
      </c>
      <c r="AQ118" s="26">
        <v>24</v>
      </c>
      <c r="AR118" s="26">
        <v>111.3</v>
      </c>
      <c r="AS118" s="26">
        <v>89.1</v>
      </c>
      <c r="AT118" s="26">
        <v>87.3</v>
      </c>
      <c r="AU118" s="26">
        <v>139.19999999999999</v>
      </c>
      <c r="AV118" s="26">
        <v>37.200000000000003</v>
      </c>
      <c r="AW118" s="26">
        <v>93</v>
      </c>
      <c r="AX118" s="26">
        <v>467.7</v>
      </c>
      <c r="AY118" s="26">
        <v>0</v>
      </c>
      <c r="AZ118" s="26">
        <v>157.80000000000001</v>
      </c>
      <c r="BA118" s="26">
        <v>87.3</v>
      </c>
      <c r="BB118" s="26">
        <v>54</v>
      </c>
      <c r="BC118" s="26">
        <v>39</v>
      </c>
      <c r="BD118" s="26">
        <v>0</v>
      </c>
      <c r="BE118" s="26">
        <v>0</v>
      </c>
      <c r="BF118" s="26">
        <v>0</v>
      </c>
      <c r="BG118" s="26">
        <v>0</v>
      </c>
      <c r="BH118" s="26">
        <v>0</v>
      </c>
      <c r="BI118" s="26">
        <v>0</v>
      </c>
      <c r="BJ118" s="26">
        <v>0</v>
      </c>
      <c r="BK118" s="26">
        <v>0.04</v>
      </c>
      <c r="BL118" s="26">
        <v>0</v>
      </c>
      <c r="BM118" s="26">
        <v>0</v>
      </c>
      <c r="BN118" s="26">
        <v>0.01</v>
      </c>
      <c r="BO118" s="26">
        <v>0</v>
      </c>
      <c r="BP118" s="26">
        <v>0</v>
      </c>
      <c r="BQ118" s="26">
        <v>0</v>
      </c>
      <c r="BR118" s="26">
        <v>0</v>
      </c>
      <c r="BS118" s="26">
        <v>0.03</v>
      </c>
      <c r="BT118" s="26">
        <v>0</v>
      </c>
      <c r="BU118" s="26">
        <v>0</v>
      </c>
      <c r="BV118" s="26">
        <v>0.14000000000000001</v>
      </c>
      <c r="BW118" s="26">
        <v>0.02</v>
      </c>
      <c r="BX118" s="26">
        <v>0</v>
      </c>
      <c r="BY118" s="26">
        <v>0</v>
      </c>
      <c r="BZ118" s="26">
        <v>0</v>
      </c>
      <c r="CA118" s="26">
        <v>0</v>
      </c>
      <c r="CB118" s="26">
        <v>14.1</v>
      </c>
      <c r="CC118" s="27"/>
      <c r="CD118" s="27"/>
      <c r="CE118" s="26">
        <v>0.25</v>
      </c>
      <c r="CG118" s="26">
        <v>2</v>
      </c>
      <c r="CH118" s="26">
        <v>2</v>
      </c>
      <c r="CI118" s="26">
        <v>2</v>
      </c>
      <c r="CJ118" s="26">
        <v>380</v>
      </c>
      <c r="CK118" s="26">
        <v>146.4</v>
      </c>
      <c r="CL118" s="26">
        <v>263.2</v>
      </c>
      <c r="CM118" s="26">
        <v>3.8</v>
      </c>
      <c r="CN118" s="26">
        <v>3.16</v>
      </c>
      <c r="CO118" s="26">
        <v>3.48</v>
      </c>
      <c r="CP118" s="26">
        <v>0</v>
      </c>
      <c r="CQ118" s="26">
        <v>0</v>
      </c>
    </row>
    <row r="119" spans="1:95" s="26" customFormat="1" x14ac:dyDescent="0.25">
      <c r="A119" s="23" t="str">
        <f>"36/10"</f>
        <v>36/10</v>
      </c>
      <c r="B119" s="24" t="s">
        <v>128</v>
      </c>
      <c r="C119" s="25" t="str">
        <f>"200"</f>
        <v>200</v>
      </c>
      <c r="D119" s="25">
        <v>3.64</v>
      </c>
      <c r="E119" s="25">
        <v>2.9</v>
      </c>
      <c r="F119" s="25">
        <v>2.73</v>
      </c>
      <c r="G119" s="25">
        <v>0.6</v>
      </c>
      <c r="H119" s="25">
        <v>24.19</v>
      </c>
      <c r="I119" s="25">
        <v>129.56904800000001</v>
      </c>
      <c r="J119" s="25">
        <v>2.06</v>
      </c>
      <c r="K119" s="25">
        <v>0</v>
      </c>
      <c r="L119" s="25">
        <v>0</v>
      </c>
      <c r="M119" s="25">
        <v>0</v>
      </c>
      <c r="N119" s="25">
        <v>22.6</v>
      </c>
      <c r="O119" s="25">
        <v>0.3</v>
      </c>
      <c r="P119" s="25">
        <v>1.28</v>
      </c>
      <c r="Q119" s="25">
        <v>0</v>
      </c>
      <c r="R119" s="25">
        <v>0</v>
      </c>
      <c r="S119" s="25">
        <v>0.26</v>
      </c>
      <c r="T119" s="25">
        <v>0.97</v>
      </c>
      <c r="U119" s="25">
        <v>50.72</v>
      </c>
      <c r="V119" s="25">
        <v>182.12</v>
      </c>
      <c r="W119" s="25">
        <v>110.63</v>
      </c>
      <c r="X119" s="25">
        <v>26.97</v>
      </c>
      <c r="Y119" s="25">
        <v>101.09</v>
      </c>
      <c r="Z119" s="25">
        <v>0.9</v>
      </c>
      <c r="AA119" s="25">
        <v>12</v>
      </c>
      <c r="AB119" s="25">
        <v>8.64</v>
      </c>
      <c r="AC119" s="25">
        <v>22.12</v>
      </c>
      <c r="AD119" s="25">
        <v>0.01</v>
      </c>
      <c r="AE119" s="25">
        <v>0.03</v>
      </c>
      <c r="AF119" s="25">
        <v>0.13</v>
      </c>
      <c r="AG119" s="25">
        <v>0.14000000000000001</v>
      </c>
      <c r="AH119" s="25">
        <v>1.07</v>
      </c>
      <c r="AI119" s="25">
        <v>0.52</v>
      </c>
      <c r="AJ119" s="26">
        <v>0</v>
      </c>
      <c r="AK119" s="26">
        <v>0</v>
      </c>
      <c r="AL119" s="26">
        <v>0</v>
      </c>
      <c r="AM119" s="26">
        <v>0</v>
      </c>
      <c r="AN119" s="26">
        <v>0</v>
      </c>
      <c r="AO119" s="26">
        <v>0</v>
      </c>
      <c r="AP119" s="26">
        <v>0</v>
      </c>
      <c r="AQ119" s="26">
        <v>0</v>
      </c>
      <c r="AR119" s="26">
        <v>0</v>
      </c>
      <c r="AS119" s="26">
        <v>0</v>
      </c>
      <c r="AT119" s="26">
        <v>0</v>
      </c>
      <c r="AU119" s="26">
        <v>0</v>
      </c>
      <c r="AV119" s="26">
        <v>0</v>
      </c>
      <c r="AW119" s="26">
        <v>0</v>
      </c>
      <c r="AX119" s="26">
        <v>0</v>
      </c>
      <c r="AY119" s="26">
        <v>0</v>
      </c>
      <c r="AZ119" s="26">
        <v>0</v>
      </c>
      <c r="BA119" s="26">
        <v>0</v>
      </c>
      <c r="BB119" s="26">
        <v>0</v>
      </c>
      <c r="BC119" s="26">
        <v>0</v>
      </c>
      <c r="BD119" s="26">
        <v>0</v>
      </c>
      <c r="BE119" s="26">
        <v>0</v>
      </c>
      <c r="BF119" s="26">
        <v>0</v>
      </c>
      <c r="BG119" s="26">
        <v>0</v>
      </c>
      <c r="BH119" s="26">
        <v>0</v>
      </c>
      <c r="BI119" s="26">
        <v>0</v>
      </c>
      <c r="BJ119" s="26">
        <v>0</v>
      </c>
      <c r="BK119" s="26">
        <v>0</v>
      </c>
      <c r="BL119" s="26">
        <v>0</v>
      </c>
      <c r="BM119" s="26">
        <v>0</v>
      </c>
      <c r="BN119" s="26">
        <v>0</v>
      </c>
      <c r="BO119" s="26">
        <v>0</v>
      </c>
      <c r="BP119" s="26">
        <v>0</v>
      </c>
      <c r="BQ119" s="26">
        <v>0</v>
      </c>
      <c r="BR119" s="26">
        <v>0</v>
      </c>
      <c r="BS119" s="26">
        <v>0</v>
      </c>
      <c r="BT119" s="26">
        <v>0</v>
      </c>
      <c r="BU119" s="26">
        <v>0</v>
      </c>
      <c r="BV119" s="26">
        <v>0</v>
      </c>
      <c r="BW119" s="26">
        <v>0</v>
      </c>
      <c r="BX119" s="26">
        <v>0</v>
      </c>
      <c r="BY119" s="26">
        <v>0</v>
      </c>
      <c r="BZ119" s="26">
        <v>0</v>
      </c>
      <c r="CA119" s="26">
        <v>0</v>
      </c>
      <c r="CB119" s="26">
        <v>199.22</v>
      </c>
      <c r="CC119" s="27"/>
      <c r="CD119" s="27"/>
      <c r="CE119" s="26">
        <v>13.44</v>
      </c>
      <c r="CG119" s="26">
        <v>13.78</v>
      </c>
      <c r="CH119" s="26">
        <v>4.8600000000000003</v>
      </c>
      <c r="CI119" s="26">
        <v>9.32</v>
      </c>
      <c r="CJ119" s="26">
        <v>1103.4000000000001</v>
      </c>
      <c r="CK119" s="26">
        <v>373.4</v>
      </c>
      <c r="CL119" s="26">
        <v>738.4</v>
      </c>
      <c r="CM119" s="26">
        <v>39.19</v>
      </c>
      <c r="CN119" s="26">
        <v>19.29</v>
      </c>
      <c r="CO119" s="26">
        <v>29.24</v>
      </c>
      <c r="CP119" s="26">
        <v>20</v>
      </c>
      <c r="CQ119" s="26">
        <v>0</v>
      </c>
    </row>
    <row r="120" spans="1:95" s="26" customFormat="1" ht="63" customHeight="1" x14ac:dyDescent="0.25">
      <c r="A120" s="23" t="str">
        <f>"49/1"</f>
        <v>49/1</v>
      </c>
      <c r="B120" s="24" t="s">
        <v>112</v>
      </c>
      <c r="C120" s="25" t="str">
        <f>"60"</f>
        <v>60</v>
      </c>
      <c r="D120" s="25">
        <v>0.86</v>
      </c>
      <c r="E120" s="25">
        <v>0</v>
      </c>
      <c r="F120" s="25">
        <v>3.65</v>
      </c>
      <c r="G120" s="25">
        <v>3.65</v>
      </c>
      <c r="H120" s="25">
        <v>6.32</v>
      </c>
      <c r="I120" s="25">
        <v>60.012013235999994</v>
      </c>
      <c r="J120" s="25">
        <v>0.47</v>
      </c>
      <c r="K120" s="25">
        <v>2.34</v>
      </c>
      <c r="L120" s="25">
        <v>0</v>
      </c>
      <c r="M120" s="25">
        <v>0</v>
      </c>
      <c r="N120" s="25">
        <v>2.12</v>
      </c>
      <c r="O120" s="25">
        <v>3.23</v>
      </c>
      <c r="P120" s="25">
        <v>0.98</v>
      </c>
      <c r="Q120" s="25">
        <v>0</v>
      </c>
      <c r="R120" s="25">
        <v>0</v>
      </c>
      <c r="S120" s="25">
        <v>0.15</v>
      </c>
      <c r="T120" s="25">
        <v>1.1299999999999999</v>
      </c>
      <c r="U120" s="25">
        <v>211.66</v>
      </c>
      <c r="V120" s="25">
        <v>169.21</v>
      </c>
      <c r="W120" s="25">
        <v>12.82</v>
      </c>
      <c r="X120" s="25">
        <v>11.44</v>
      </c>
      <c r="Y120" s="25">
        <v>26.26</v>
      </c>
      <c r="Z120" s="25">
        <v>0.5</v>
      </c>
      <c r="AA120" s="25">
        <v>0</v>
      </c>
      <c r="AB120" s="25">
        <v>553.35</v>
      </c>
      <c r="AC120" s="25">
        <v>110.6</v>
      </c>
      <c r="AD120" s="25">
        <v>1.67</v>
      </c>
      <c r="AE120" s="25">
        <v>0.03</v>
      </c>
      <c r="AF120" s="25">
        <v>0.02</v>
      </c>
      <c r="AG120" s="25">
        <v>0.31</v>
      </c>
      <c r="AH120" s="25">
        <v>0.6</v>
      </c>
      <c r="AI120" s="25">
        <v>2.37</v>
      </c>
      <c r="AJ120" s="26">
        <v>0</v>
      </c>
      <c r="AK120" s="26">
        <v>16.420000000000002</v>
      </c>
      <c r="AL120" s="26">
        <v>19.73</v>
      </c>
      <c r="AM120" s="26">
        <v>24.02</v>
      </c>
      <c r="AN120" s="26">
        <v>28.65</v>
      </c>
      <c r="AO120" s="26">
        <v>5.61</v>
      </c>
      <c r="AP120" s="26">
        <v>18.73</v>
      </c>
      <c r="AQ120" s="26">
        <v>6.88</v>
      </c>
      <c r="AR120" s="26">
        <v>17.61</v>
      </c>
      <c r="AS120" s="26">
        <v>20.29</v>
      </c>
      <c r="AT120" s="26">
        <v>46.83</v>
      </c>
      <c r="AU120" s="26">
        <v>62.16</v>
      </c>
      <c r="AV120" s="26">
        <v>5.56</v>
      </c>
      <c r="AW120" s="26">
        <v>15.27</v>
      </c>
      <c r="AX120" s="26">
        <v>94.42</v>
      </c>
      <c r="AY120" s="26">
        <v>0</v>
      </c>
      <c r="AZ120" s="26">
        <v>13.94</v>
      </c>
      <c r="BA120" s="26">
        <v>15.34</v>
      </c>
      <c r="BB120" s="26">
        <v>13.69</v>
      </c>
      <c r="BC120" s="26">
        <v>5.34</v>
      </c>
      <c r="BD120" s="26">
        <v>0</v>
      </c>
      <c r="BE120" s="26">
        <v>0</v>
      </c>
      <c r="BF120" s="26">
        <v>0</v>
      </c>
      <c r="BG120" s="26">
        <v>0</v>
      </c>
      <c r="BH120" s="26">
        <v>0</v>
      </c>
      <c r="BI120" s="26">
        <v>0</v>
      </c>
      <c r="BJ120" s="26">
        <v>0</v>
      </c>
      <c r="BK120" s="26">
        <v>0.24</v>
      </c>
      <c r="BL120" s="26">
        <v>0</v>
      </c>
      <c r="BM120" s="26">
        <v>0.15</v>
      </c>
      <c r="BN120" s="26">
        <v>0.01</v>
      </c>
      <c r="BO120" s="26">
        <v>0.02</v>
      </c>
      <c r="BP120" s="26">
        <v>0</v>
      </c>
      <c r="BQ120" s="26">
        <v>0</v>
      </c>
      <c r="BR120" s="26">
        <v>0</v>
      </c>
      <c r="BS120" s="26">
        <v>0.87</v>
      </c>
      <c r="BT120" s="26">
        <v>0</v>
      </c>
      <c r="BU120" s="26">
        <v>0</v>
      </c>
      <c r="BV120" s="26">
        <v>2.1</v>
      </c>
      <c r="BW120" s="26">
        <v>0</v>
      </c>
      <c r="BX120" s="26">
        <v>0</v>
      </c>
      <c r="BY120" s="26">
        <v>0</v>
      </c>
      <c r="BZ120" s="26">
        <v>0</v>
      </c>
      <c r="CA120" s="26">
        <v>0</v>
      </c>
      <c r="CB120" s="26">
        <v>48.83</v>
      </c>
      <c r="CC120" s="27"/>
      <c r="CD120" s="27"/>
      <c r="CE120" s="26">
        <v>92.22</v>
      </c>
      <c r="CG120" s="26">
        <v>15</v>
      </c>
      <c r="CH120" s="26">
        <v>8.89</v>
      </c>
      <c r="CI120" s="26">
        <v>11.94</v>
      </c>
      <c r="CJ120" s="26">
        <v>384.2</v>
      </c>
      <c r="CK120" s="26">
        <v>158.82</v>
      </c>
      <c r="CL120" s="26">
        <v>271.51</v>
      </c>
      <c r="CM120" s="26">
        <v>6.26</v>
      </c>
      <c r="CN120" s="26">
        <v>1.82</v>
      </c>
      <c r="CO120" s="26">
        <v>4.04</v>
      </c>
      <c r="CP120" s="26">
        <v>0</v>
      </c>
      <c r="CQ120" s="26">
        <v>0.3</v>
      </c>
    </row>
    <row r="121" spans="1:95" s="26" customFormat="1" x14ac:dyDescent="0.25">
      <c r="A121" s="23" t="str">
        <f>"3/3"</f>
        <v>3/3</v>
      </c>
      <c r="B121" s="24" t="s">
        <v>109</v>
      </c>
      <c r="C121" s="25" t="str">
        <f>"150"</f>
        <v>150</v>
      </c>
      <c r="D121" s="25">
        <v>3.11</v>
      </c>
      <c r="E121" s="25">
        <v>0.55000000000000004</v>
      </c>
      <c r="F121" s="25">
        <v>3.54</v>
      </c>
      <c r="G121" s="25">
        <v>0.51</v>
      </c>
      <c r="H121" s="25">
        <v>22.09</v>
      </c>
      <c r="I121" s="25">
        <v>131.52052499999999</v>
      </c>
      <c r="J121" s="25">
        <v>2.2200000000000002</v>
      </c>
      <c r="K121" s="25">
        <v>0.08</v>
      </c>
      <c r="L121" s="25">
        <v>0</v>
      </c>
      <c r="M121" s="25">
        <v>0</v>
      </c>
      <c r="N121" s="25">
        <v>2.16</v>
      </c>
      <c r="O121" s="25">
        <v>18.23</v>
      </c>
      <c r="P121" s="25">
        <v>1.7</v>
      </c>
      <c r="Q121" s="25">
        <v>0</v>
      </c>
      <c r="R121" s="25">
        <v>0</v>
      </c>
      <c r="S121" s="25">
        <v>0.28999999999999998</v>
      </c>
      <c r="T121" s="25">
        <v>1.89</v>
      </c>
      <c r="U121" s="25">
        <v>77.84</v>
      </c>
      <c r="V121" s="25">
        <v>636.26</v>
      </c>
      <c r="W121" s="25">
        <v>33.96</v>
      </c>
      <c r="X121" s="25">
        <v>30.35</v>
      </c>
      <c r="Y121" s="25">
        <v>86.82</v>
      </c>
      <c r="Z121" s="25">
        <v>1.1200000000000001</v>
      </c>
      <c r="AA121" s="25">
        <v>18.75</v>
      </c>
      <c r="AB121" s="25">
        <v>34.11</v>
      </c>
      <c r="AC121" s="25">
        <v>25.05</v>
      </c>
      <c r="AD121" s="25">
        <v>0.17</v>
      </c>
      <c r="AE121" s="25">
        <v>0.12</v>
      </c>
      <c r="AF121" s="25">
        <v>0.1</v>
      </c>
      <c r="AG121" s="25">
        <v>1.33</v>
      </c>
      <c r="AH121" s="25">
        <v>2.59</v>
      </c>
      <c r="AI121" s="25">
        <v>5.45</v>
      </c>
      <c r="AJ121" s="26">
        <v>0</v>
      </c>
      <c r="AK121" s="26">
        <v>33.56</v>
      </c>
      <c r="AL121" s="26">
        <v>52.76</v>
      </c>
      <c r="AM121" s="26">
        <v>66.83</v>
      </c>
      <c r="AN121" s="26">
        <v>78.55</v>
      </c>
      <c r="AO121" s="26">
        <v>13.43</v>
      </c>
      <c r="AP121" s="26">
        <v>52.97</v>
      </c>
      <c r="AQ121" s="26">
        <v>27.18</v>
      </c>
      <c r="AR121" s="26">
        <v>54.08</v>
      </c>
      <c r="AS121" s="26">
        <v>75.67</v>
      </c>
      <c r="AT121" s="26">
        <v>206.13</v>
      </c>
      <c r="AU121" s="26">
        <v>91.81</v>
      </c>
      <c r="AV121" s="26">
        <v>19.2</v>
      </c>
      <c r="AW121" s="26">
        <v>53.44</v>
      </c>
      <c r="AX121" s="26">
        <v>287.20999999999998</v>
      </c>
      <c r="AY121" s="26">
        <v>0</v>
      </c>
      <c r="AZ121" s="26">
        <v>40.19</v>
      </c>
      <c r="BA121" s="26">
        <v>36.549999999999997</v>
      </c>
      <c r="BB121" s="26">
        <v>39.97</v>
      </c>
      <c r="BC121" s="26">
        <v>17.03</v>
      </c>
      <c r="BD121" s="26">
        <v>0.1</v>
      </c>
      <c r="BE121" s="26">
        <v>0.04</v>
      </c>
      <c r="BF121" s="26">
        <v>0.02</v>
      </c>
      <c r="BG121" s="26">
        <v>0.05</v>
      </c>
      <c r="BH121" s="26">
        <v>0.06</v>
      </c>
      <c r="BI121" s="26">
        <v>0.28999999999999998</v>
      </c>
      <c r="BJ121" s="26">
        <v>0</v>
      </c>
      <c r="BK121" s="26">
        <v>0.88</v>
      </c>
      <c r="BL121" s="26">
        <v>0</v>
      </c>
      <c r="BM121" s="26">
        <v>0.26</v>
      </c>
      <c r="BN121" s="26">
        <v>0</v>
      </c>
      <c r="BO121" s="26">
        <v>0</v>
      </c>
      <c r="BP121" s="26">
        <v>0</v>
      </c>
      <c r="BQ121" s="26">
        <v>0.05</v>
      </c>
      <c r="BR121" s="26">
        <v>0.09</v>
      </c>
      <c r="BS121" s="26">
        <v>0.85</v>
      </c>
      <c r="BT121" s="26">
        <v>0</v>
      </c>
      <c r="BU121" s="26">
        <v>0</v>
      </c>
      <c r="BV121" s="26">
        <v>0.14000000000000001</v>
      </c>
      <c r="BW121" s="26">
        <v>0</v>
      </c>
      <c r="BX121" s="26">
        <v>0</v>
      </c>
      <c r="BY121" s="26">
        <v>0</v>
      </c>
      <c r="BZ121" s="26">
        <v>0</v>
      </c>
      <c r="CA121" s="26">
        <v>0</v>
      </c>
      <c r="CB121" s="26">
        <v>123.74</v>
      </c>
      <c r="CC121" s="27"/>
      <c r="CD121" s="27"/>
      <c r="CE121" s="26">
        <v>24.43</v>
      </c>
      <c r="CG121" s="26">
        <v>17.59</v>
      </c>
      <c r="CH121" s="26">
        <v>11.66</v>
      </c>
      <c r="CI121" s="26">
        <v>14.63</v>
      </c>
      <c r="CJ121" s="26">
        <v>602.05999999999995</v>
      </c>
      <c r="CK121" s="26">
        <v>529.20000000000005</v>
      </c>
      <c r="CL121" s="26">
        <v>565.63</v>
      </c>
      <c r="CM121" s="26">
        <v>24.41</v>
      </c>
      <c r="CN121" s="26">
        <v>3.59</v>
      </c>
      <c r="CO121" s="26">
        <v>14</v>
      </c>
      <c r="CP121" s="26">
        <v>0</v>
      </c>
      <c r="CQ121" s="26">
        <v>0.23</v>
      </c>
    </row>
    <row r="122" spans="1:95" s="26" customFormat="1" x14ac:dyDescent="0.25">
      <c r="A122" s="23" t="str">
        <f>"59/8"</f>
        <v>59/8</v>
      </c>
      <c r="B122" s="24" t="s">
        <v>129</v>
      </c>
      <c r="C122" s="25" t="str">
        <f>"100"</f>
        <v>100</v>
      </c>
      <c r="D122" s="25">
        <v>9.36</v>
      </c>
      <c r="E122" s="25">
        <v>9.36</v>
      </c>
      <c r="F122" s="25">
        <v>15.08</v>
      </c>
      <c r="G122" s="25">
        <v>0</v>
      </c>
      <c r="H122" s="25">
        <v>0.8</v>
      </c>
      <c r="I122" s="25">
        <v>176.33500000000001</v>
      </c>
      <c r="J122" s="25">
        <v>8.6999999999999993</v>
      </c>
      <c r="K122" s="25">
        <v>0</v>
      </c>
      <c r="L122" s="25">
        <v>0</v>
      </c>
      <c r="M122" s="25">
        <v>0</v>
      </c>
      <c r="N122" s="25">
        <v>0.2</v>
      </c>
      <c r="O122" s="25">
        <v>0.6</v>
      </c>
      <c r="P122" s="25">
        <v>0</v>
      </c>
      <c r="Q122" s="25">
        <v>0</v>
      </c>
      <c r="R122" s="25">
        <v>0</v>
      </c>
      <c r="S122" s="25">
        <v>0</v>
      </c>
      <c r="T122" s="25">
        <v>2.9</v>
      </c>
      <c r="U122" s="25">
        <v>534.6</v>
      </c>
      <c r="V122" s="25">
        <v>110</v>
      </c>
      <c r="W122" s="25">
        <v>20</v>
      </c>
      <c r="X122" s="25">
        <v>11.25</v>
      </c>
      <c r="Y122" s="25">
        <v>97.3</v>
      </c>
      <c r="Z122" s="25">
        <v>1.44</v>
      </c>
      <c r="AA122" s="25">
        <v>0</v>
      </c>
      <c r="AB122" s="25">
        <v>0</v>
      </c>
      <c r="AC122" s="25">
        <v>0</v>
      </c>
      <c r="AD122" s="25">
        <v>0.5</v>
      </c>
      <c r="AE122" s="25">
        <v>0.02</v>
      </c>
      <c r="AF122" s="25">
        <v>0.05</v>
      </c>
      <c r="AG122" s="25">
        <v>2.08</v>
      </c>
      <c r="AH122" s="25">
        <v>4.7</v>
      </c>
      <c r="AI122" s="25">
        <v>0</v>
      </c>
      <c r="AJ122" s="26">
        <v>0</v>
      </c>
      <c r="AK122" s="26">
        <v>0</v>
      </c>
      <c r="AL122" s="26">
        <v>0</v>
      </c>
      <c r="AM122" s="26">
        <v>0</v>
      </c>
      <c r="AN122" s="26">
        <v>0</v>
      </c>
      <c r="AO122" s="26">
        <v>0</v>
      </c>
      <c r="AP122" s="26">
        <v>0</v>
      </c>
      <c r="AQ122" s="26">
        <v>0</v>
      </c>
      <c r="AR122" s="26">
        <v>0</v>
      </c>
      <c r="AS122" s="26">
        <v>0</v>
      </c>
      <c r="AT122" s="26">
        <v>0</v>
      </c>
      <c r="AU122" s="26">
        <v>0</v>
      </c>
      <c r="AV122" s="26">
        <v>0</v>
      </c>
      <c r="AW122" s="26">
        <v>0</v>
      </c>
      <c r="AX122" s="26">
        <v>0</v>
      </c>
      <c r="AY122" s="26">
        <v>0</v>
      </c>
      <c r="AZ122" s="26">
        <v>0</v>
      </c>
      <c r="BA122" s="26">
        <v>0</v>
      </c>
      <c r="BB122" s="26">
        <v>0</v>
      </c>
      <c r="BC122" s="26">
        <v>0</v>
      </c>
      <c r="BD122" s="26">
        <v>0</v>
      </c>
      <c r="BE122" s="26">
        <v>0</v>
      </c>
      <c r="BF122" s="26">
        <v>0</v>
      </c>
      <c r="BG122" s="26">
        <v>0</v>
      </c>
      <c r="BH122" s="26">
        <v>0</v>
      </c>
      <c r="BI122" s="26">
        <v>0</v>
      </c>
      <c r="BJ122" s="26">
        <v>0</v>
      </c>
      <c r="BK122" s="26">
        <v>0</v>
      </c>
      <c r="BL122" s="26">
        <v>0</v>
      </c>
      <c r="BM122" s="26">
        <v>0</v>
      </c>
      <c r="BN122" s="26">
        <v>0</v>
      </c>
      <c r="BO122" s="26">
        <v>0</v>
      </c>
      <c r="BP122" s="26">
        <v>0</v>
      </c>
      <c r="BQ122" s="26">
        <v>0</v>
      </c>
      <c r="BR122" s="26">
        <v>0</v>
      </c>
      <c r="BS122" s="26">
        <v>0</v>
      </c>
      <c r="BT122" s="26">
        <v>0</v>
      </c>
      <c r="BU122" s="26">
        <v>0</v>
      </c>
      <c r="BV122" s="26">
        <v>0</v>
      </c>
      <c r="BW122" s="26">
        <v>0</v>
      </c>
      <c r="BX122" s="26">
        <v>0</v>
      </c>
      <c r="BY122" s="26">
        <v>0</v>
      </c>
      <c r="BZ122" s="26">
        <v>0</v>
      </c>
      <c r="CA122" s="26">
        <v>0</v>
      </c>
      <c r="CB122" s="26">
        <v>65.8</v>
      </c>
      <c r="CC122" s="27"/>
      <c r="CD122" s="27"/>
      <c r="CE122" s="26">
        <v>0</v>
      </c>
      <c r="CG122" s="26">
        <v>2000</v>
      </c>
      <c r="CH122" s="26">
        <v>1000</v>
      </c>
      <c r="CI122" s="26">
        <v>1500</v>
      </c>
      <c r="CJ122" s="26">
        <v>166.5</v>
      </c>
      <c r="CK122" s="26">
        <v>166.5</v>
      </c>
      <c r="CL122" s="26">
        <v>166.5</v>
      </c>
      <c r="CM122" s="26">
        <v>0.05</v>
      </c>
      <c r="CN122" s="26">
        <v>0.05</v>
      </c>
      <c r="CO122" s="26">
        <v>0.05</v>
      </c>
      <c r="CP122" s="26">
        <v>0</v>
      </c>
      <c r="CQ122" s="26">
        <v>0</v>
      </c>
    </row>
    <row r="123" spans="1:95" s="15" customFormat="1" x14ac:dyDescent="0.25">
      <c r="A123" s="19" t="str">
        <f>"-"</f>
        <v>-</v>
      </c>
      <c r="B123" s="20" t="s">
        <v>106</v>
      </c>
      <c r="C123" s="21" t="str">
        <f>"100"</f>
        <v>100</v>
      </c>
      <c r="D123" s="21">
        <v>0.4</v>
      </c>
      <c r="E123" s="21">
        <v>0</v>
      </c>
      <c r="F123" s="21">
        <v>0.4</v>
      </c>
      <c r="G123" s="21">
        <v>0.4</v>
      </c>
      <c r="H123" s="21">
        <v>11.6</v>
      </c>
      <c r="I123" s="21">
        <v>48.68</v>
      </c>
      <c r="J123" s="21">
        <v>0.1</v>
      </c>
      <c r="K123" s="21">
        <v>0</v>
      </c>
      <c r="L123" s="21">
        <v>0</v>
      </c>
      <c r="M123" s="21">
        <v>0</v>
      </c>
      <c r="N123" s="21">
        <v>9</v>
      </c>
      <c r="O123" s="21">
        <v>0.8</v>
      </c>
      <c r="P123" s="21">
        <v>1.8</v>
      </c>
      <c r="Q123" s="21">
        <v>0</v>
      </c>
      <c r="R123" s="21">
        <v>0</v>
      </c>
      <c r="S123" s="21">
        <v>0.8</v>
      </c>
      <c r="T123" s="21">
        <v>0.5</v>
      </c>
      <c r="U123" s="21">
        <v>26</v>
      </c>
      <c r="V123" s="21">
        <v>278</v>
      </c>
      <c r="W123" s="21">
        <v>16</v>
      </c>
      <c r="X123" s="21">
        <v>9</v>
      </c>
      <c r="Y123" s="21">
        <v>11</v>
      </c>
      <c r="Z123" s="21">
        <v>2.2000000000000002</v>
      </c>
      <c r="AA123" s="21">
        <v>0</v>
      </c>
      <c r="AB123" s="21">
        <v>30</v>
      </c>
      <c r="AC123" s="21">
        <v>5</v>
      </c>
      <c r="AD123" s="21">
        <v>0.2</v>
      </c>
      <c r="AE123" s="21">
        <v>0.03</v>
      </c>
      <c r="AF123" s="21">
        <v>0.02</v>
      </c>
      <c r="AG123" s="21">
        <v>0.3</v>
      </c>
      <c r="AH123" s="21">
        <v>0.4</v>
      </c>
      <c r="AI123" s="21">
        <v>10</v>
      </c>
      <c r="AJ123" s="15">
        <v>0</v>
      </c>
      <c r="AK123" s="15">
        <v>12</v>
      </c>
      <c r="AL123" s="15">
        <v>13</v>
      </c>
      <c r="AM123" s="15">
        <v>19</v>
      </c>
      <c r="AN123" s="15">
        <v>18</v>
      </c>
      <c r="AO123" s="15">
        <v>3</v>
      </c>
      <c r="AP123" s="15">
        <v>11</v>
      </c>
      <c r="AQ123" s="15">
        <v>3</v>
      </c>
      <c r="AR123" s="15">
        <v>9</v>
      </c>
      <c r="AS123" s="15">
        <v>17</v>
      </c>
      <c r="AT123" s="15">
        <v>10</v>
      </c>
      <c r="AU123" s="15">
        <v>78</v>
      </c>
      <c r="AV123" s="15">
        <v>7</v>
      </c>
      <c r="AW123" s="15">
        <v>14</v>
      </c>
      <c r="AX123" s="15">
        <v>42</v>
      </c>
      <c r="AY123" s="15">
        <v>0</v>
      </c>
      <c r="AZ123" s="15">
        <v>13</v>
      </c>
      <c r="BA123" s="15">
        <v>16</v>
      </c>
      <c r="BB123" s="15">
        <v>6</v>
      </c>
      <c r="BC123" s="15">
        <v>5</v>
      </c>
      <c r="BD123" s="15">
        <v>0</v>
      </c>
      <c r="BE123" s="15">
        <v>0</v>
      </c>
      <c r="BF123" s="15">
        <v>0</v>
      </c>
      <c r="BG123" s="15">
        <v>0</v>
      </c>
      <c r="BH123" s="15">
        <v>0</v>
      </c>
      <c r="BI123" s="15">
        <v>0</v>
      </c>
      <c r="BJ123" s="15">
        <v>0</v>
      </c>
      <c r="BK123" s="15">
        <v>0</v>
      </c>
      <c r="BL123" s="15">
        <v>0</v>
      </c>
      <c r="BM123" s="15">
        <v>0</v>
      </c>
      <c r="BN123" s="15">
        <v>0</v>
      </c>
      <c r="BO123" s="15">
        <v>0</v>
      </c>
      <c r="BP123" s="15">
        <v>0</v>
      </c>
      <c r="BQ123" s="15">
        <v>0</v>
      </c>
      <c r="BR123" s="15">
        <v>0</v>
      </c>
      <c r="BS123" s="15">
        <v>0</v>
      </c>
      <c r="BT123" s="15">
        <v>0</v>
      </c>
      <c r="BU123" s="15">
        <v>0</v>
      </c>
      <c r="BV123" s="15">
        <v>0</v>
      </c>
      <c r="BW123" s="15">
        <v>0</v>
      </c>
      <c r="BX123" s="15">
        <v>0</v>
      </c>
      <c r="BY123" s="15">
        <v>0</v>
      </c>
      <c r="BZ123" s="15">
        <v>0</v>
      </c>
      <c r="CA123" s="15">
        <v>0</v>
      </c>
      <c r="CB123" s="15">
        <v>86.3</v>
      </c>
      <c r="CC123" s="22"/>
      <c r="CD123" s="22"/>
      <c r="CE123" s="15">
        <v>5</v>
      </c>
      <c r="CG123" s="15">
        <v>2</v>
      </c>
      <c r="CH123" s="15">
        <v>2</v>
      </c>
      <c r="CI123" s="15">
        <v>2</v>
      </c>
      <c r="CJ123" s="15">
        <v>150</v>
      </c>
      <c r="CK123" s="15">
        <v>150</v>
      </c>
      <c r="CL123" s="15">
        <v>150</v>
      </c>
      <c r="CM123" s="15">
        <v>46.8</v>
      </c>
      <c r="CN123" s="15">
        <v>46.8</v>
      </c>
      <c r="CO123" s="15">
        <v>46.8</v>
      </c>
      <c r="CP123" s="15">
        <v>0</v>
      </c>
      <c r="CQ123" s="15">
        <v>0</v>
      </c>
    </row>
    <row r="124" spans="1:95" s="16" customFormat="1" x14ac:dyDescent="0.25">
      <c r="A124" s="28"/>
      <c r="B124" s="29" t="s">
        <v>145</v>
      </c>
      <c r="C124" s="30">
        <v>670</v>
      </c>
      <c r="D124" s="30">
        <v>21.33</v>
      </c>
      <c r="E124" s="30">
        <v>12.81</v>
      </c>
      <c r="F124" s="30">
        <v>25.96</v>
      </c>
      <c r="G124" s="30">
        <v>5.72</v>
      </c>
      <c r="H124" s="30">
        <v>91.58</v>
      </c>
      <c r="I124" s="30">
        <v>671.3</v>
      </c>
      <c r="J124" s="30">
        <v>13.61</v>
      </c>
      <c r="K124" s="30">
        <v>2.42</v>
      </c>
      <c r="L124" s="30">
        <v>0</v>
      </c>
      <c r="M124" s="30">
        <v>0</v>
      </c>
      <c r="N124" s="30">
        <v>36.78</v>
      </c>
      <c r="O124" s="30">
        <v>46.49</v>
      </c>
      <c r="P124" s="30">
        <v>8.31</v>
      </c>
      <c r="Q124" s="30">
        <v>0</v>
      </c>
      <c r="R124" s="30">
        <v>0</v>
      </c>
      <c r="S124" s="30">
        <v>1.79</v>
      </c>
      <c r="T124" s="30">
        <v>8.68</v>
      </c>
      <c r="U124" s="30">
        <v>1083.82</v>
      </c>
      <c r="V124" s="30">
        <v>1449.1</v>
      </c>
      <c r="W124" s="30">
        <v>203.91</v>
      </c>
      <c r="X124" s="30">
        <v>103.11</v>
      </c>
      <c r="Y124" s="30">
        <v>369.88</v>
      </c>
      <c r="Z124" s="30">
        <v>7.34</v>
      </c>
      <c r="AA124" s="30">
        <v>30.75</v>
      </c>
      <c r="AB124" s="30">
        <v>627.6</v>
      </c>
      <c r="AC124" s="30">
        <v>163.07</v>
      </c>
      <c r="AD124" s="30">
        <v>2.97</v>
      </c>
      <c r="AE124" s="30">
        <v>0.28000000000000003</v>
      </c>
      <c r="AF124" s="30">
        <v>0.35</v>
      </c>
      <c r="AG124" s="30">
        <v>4.37</v>
      </c>
      <c r="AH124" s="30">
        <v>9.9600000000000009</v>
      </c>
      <c r="AI124" s="30">
        <v>18.34</v>
      </c>
      <c r="AJ124" s="16">
        <v>0</v>
      </c>
      <c r="AK124" s="16">
        <v>254.36</v>
      </c>
      <c r="AL124" s="16">
        <v>259.60000000000002</v>
      </c>
      <c r="AM124" s="16">
        <v>390.64</v>
      </c>
      <c r="AN124" s="16">
        <v>242.74</v>
      </c>
      <c r="AO124" s="16">
        <v>79.959999999999994</v>
      </c>
      <c r="AP124" s="16">
        <v>202.14</v>
      </c>
      <c r="AQ124" s="16">
        <v>83.77</v>
      </c>
      <c r="AR124" s="16">
        <v>300.57</v>
      </c>
      <c r="AS124" s="16">
        <v>269.39999999999998</v>
      </c>
      <c r="AT124" s="16">
        <v>444.22</v>
      </c>
      <c r="AU124" s="16">
        <v>448.68</v>
      </c>
      <c r="AV124" s="16">
        <v>109.68</v>
      </c>
      <c r="AW124" s="16">
        <v>247.74</v>
      </c>
      <c r="AX124" s="16">
        <v>1493.72</v>
      </c>
      <c r="AY124" s="16">
        <v>0</v>
      </c>
      <c r="AZ124" s="16">
        <v>421.19</v>
      </c>
      <c r="BA124" s="16">
        <v>240.54</v>
      </c>
      <c r="BB124" s="16">
        <v>170.29</v>
      </c>
      <c r="BC124" s="16">
        <v>111.26</v>
      </c>
      <c r="BD124" s="16">
        <v>0.1</v>
      </c>
      <c r="BE124" s="16">
        <v>0.04</v>
      </c>
      <c r="BF124" s="16">
        <v>0.02</v>
      </c>
      <c r="BG124" s="16">
        <v>0.05</v>
      </c>
      <c r="BH124" s="16">
        <v>0.06</v>
      </c>
      <c r="BI124" s="16">
        <v>0.28999999999999998</v>
      </c>
      <c r="BJ124" s="16">
        <v>0</v>
      </c>
      <c r="BK124" s="16">
        <v>1.18</v>
      </c>
      <c r="BL124" s="16">
        <v>0</v>
      </c>
      <c r="BM124" s="16">
        <v>0.42</v>
      </c>
      <c r="BN124" s="16">
        <v>0.02</v>
      </c>
      <c r="BO124" s="16">
        <v>0.02</v>
      </c>
      <c r="BP124" s="16">
        <v>0</v>
      </c>
      <c r="BQ124" s="16">
        <v>0.05</v>
      </c>
      <c r="BR124" s="16">
        <v>0.1</v>
      </c>
      <c r="BS124" s="16">
        <v>1.77</v>
      </c>
      <c r="BT124" s="16">
        <v>0</v>
      </c>
      <c r="BU124" s="16">
        <v>0</v>
      </c>
      <c r="BV124" s="16">
        <v>2.4700000000000002</v>
      </c>
      <c r="BW124" s="16">
        <v>0.03</v>
      </c>
      <c r="BX124" s="16">
        <v>0</v>
      </c>
      <c r="BY124" s="16">
        <v>0</v>
      </c>
      <c r="BZ124" s="16">
        <v>0</v>
      </c>
      <c r="CA124" s="16">
        <v>0</v>
      </c>
      <c r="CB124" s="16">
        <v>549.72</v>
      </c>
      <c r="CC124" s="13"/>
      <c r="CD124" s="13" t="e">
        <f>$I$124/#REF!*100</f>
        <v>#REF!</v>
      </c>
      <c r="CE124" s="16">
        <v>135.35</v>
      </c>
      <c r="CG124" s="16">
        <v>2050.37</v>
      </c>
      <c r="CH124" s="16">
        <v>1029.4100000000001</v>
      </c>
      <c r="CI124" s="16">
        <v>1539.89</v>
      </c>
      <c r="CJ124" s="16">
        <v>3736.16</v>
      </c>
      <c r="CK124" s="16">
        <v>1890.32</v>
      </c>
      <c r="CL124" s="16">
        <v>2813.24</v>
      </c>
      <c r="CM124" s="16">
        <v>128.11000000000001</v>
      </c>
      <c r="CN124" s="16">
        <v>82.31</v>
      </c>
      <c r="CO124" s="16">
        <v>105.21</v>
      </c>
      <c r="CP124" s="16">
        <v>20</v>
      </c>
      <c r="CQ124" s="16">
        <v>0.53</v>
      </c>
    </row>
    <row r="126" spans="1:95" x14ac:dyDescent="0.25">
      <c r="B126" s="35" t="s">
        <v>141</v>
      </c>
    </row>
    <row r="127" spans="1:95" x14ac:dyDescent="0.25">
      <c r="B127" s="17" t="s">
        <v>144</v>
      </c>
    </row>
    <row r="128" spans="1:95" s="26" customFormat="1" x14ac:dyDescent="0.25">
      <c r="A128" s="23" t="str">
        <f>"-"</f>
        <v>-</v>
      </c>
      <c r="B128" s="24" t="s">
        <v>101</v>
      </c>
      <c r="C128" s="25" t="str">
        <f>"30"</f>
        <v>30</v>
      </c>
      <c r="D128" s="25">
        <v>1.98</v>
      </c>
      <c r="E128" s="25">
        <v>0</v>
      </c>
      <c r="F128" s="25">
        <v>0.2</v>
      </c>
      <c r="G128" s="25">
        <v>0.2</v>
      </c>
      <c r="H128" s="25">
        <v>14.07</v>
      </c>
      <c r="I128" s="25">
        <v>67.170299999999997</v>
      </c>
      <c r="J128" s="25">
        <v>0</v>
      </c>
      <c r="K128" s="25">
        <v>0</v>
      </c>
      <c r="L128" s="25">
        <v>0</v>
      </c>
      <c r="M128" s="25">
        <v>0</v>
      </c>
      <c r="N128" s="25">
        <v>0.33</v>
      </c>
      <c r="O128" s="25">
        <v>13.68</v>
      </c>
      <c r="P128" s="25">
        <v>0.06</v>
      </c>
      <c r="Q128" s="25">
        <v>0</v>
      </c>
      <c r="R128" s="25">
        <v>0</v>
      </c>
      <c r="S128" s="25">
        <v>0</v>
      </c>
      <c r="T128" s="25">
        <v>0.54</v>
      </c>
      <c r="U128" s="25">
        <v>0</v>
      </c>
      <c r="V128" s="25">
        <v>0</v>
      </c>
      <c r="W128" s="25">
        <v>0</v>
      </c>
      <c r="X128" s="25">
        <v>0</v>
      </c>
      <c r="Y128" s="25">
        <v>0</v>
      </c>
      <c r="Z128" s="25">
        <v>0</v>
      </c>
      <c r="AA128" s="25">
        <v>0</v>
      </c>
      <c r="AB128" s="25">
        <v>0</v>
      </c>
      <c r="AC128" s="25">
        <v>0</v>
      </c>
      <c r="AD128" s="25">
        <v>0</v>
      </c>
      <c r="AE128" s="25">
        <v>0</v>
      </c>
      <c r="AF128" s="25">
        <v>0</v>
      </c>
      <c r="AG128" s="25">
        <v>0</v>
      </c>
      <c r="AH128" s="25">
        <v>0</v>
      </c>
      <c r="AI128" s="25">
        <v>0</v>
      </c>
      <c r="AJ128" s="26">
        <v>0</v>
      </c>
      <c r="AK128" s="26">
        <v>95.79</v>
      </c>
      <c r="AL128" s="26">
        <v>99.7</v>
      </c>
      <c r="AM128" s="26">
        <v>152.69</v>
      </c>
      <c r="AN128" s="26">
        <v>50.63</v>
      </c>
      <c r="AO128" s="26">
        <v>30.02</v>
      </c>
      <c r="AP128" s="26">
        <v>60.03</v>
      </c>
      <c r="AQ128" s="26">
        <v>22.71</v>
      </c>
      <c r="AR128" s="26">
        <v>108.58</v>
      </c>
      <c r="AS128" s="26">
        <v>67.34</v>
      </c>
      <c r="AT128" s="26">
        <v>93.96</v>
      </c>
      <c r="AU128" s="26">
        <v>77.52</v>
      </c>
      <c r="AV128" s="26">
        <v>40.72</v>
      </c>
      <c r="AW128" s="26">
        <v>72.040000000000006</v>
      </c>
      <c r="AX128" s="26">
        <v>602.39</v>
      </c>
      <c r="AY128" s="26">
        <v>0</v>
      </c>
      <c r="AZ128" s="26">
        <v>196.27</v>
      </c>
      <c r="BA128" s="26">
        <v>85.35</v>
      </c>
      <c r="BB128" s="26">
        <v>56.64</v>
      </c>
      <c r="BC128" s="26">
        <v>44.89</v>
      </c>
      <c r="BD128" s="26">
        <v>0</v>
      </c>
      <c r="BE128" s="26">
        <v>0</v>
      </c>
      <c r="BF128" s="26">
        <v>0</v>
      </c>
      <c r="BG128" s="26">
        <v>0</v>
      </c>
      <c r="BH128" s="26">
        <v>0</v>
      </c>
      <c r="BI128" s="26">
        <v>0</v>
      </c>
      <c r="BJ128" s="26">
        <v>0</v>
      </c>
      <c r="BK128" s="26">
        <v>0.02</v>
      </c>
      <c r="BL128" s="26">
        <v>0</v>
      </c>
      <c r="BM128" s="26">
        <v>0</v>
      </c>
      <c r="BN128" s="26">
        <v>0</v>
      </c>
      <c r="BO128" s="26">
        <v>0</v>
      </c>
      <c r="BP128" s="26">
        <v>0</v>
      </c>
      <c r="BQ128" s="26">
        <v>0</v>
      </c>
      <c r="BR128" s="26">
        <v>0</v>
      </c>
      <c r="BS128" s="26">
        <v>0.02</v>
      </c>
      <c r="BT128" s="26">
        <v>0</v>
      </c>
      <c r="BU128" s="26">
        <v>0</v>
      </c>
      <c r="BV128" s="26">
        <v>0.08</v>
      </c>
      <c r="BW128" s="26">
        <v>0</v>
      </c>
      <c r="BX128" s="26">
        <v>0</v>
      </c>
      <c r="BY128" s="26">
        <v>0</v>
      </c>
      <c r="BZ128" s="26">
        <v>0</v>
      </c>
      <c r="CA128" s="26">
        <v>0</v>
      </c>
      <c r="CB128" s="26">
        <v>11.73</v>
      </c>
      <c r="CC128" s="27"/>
      <c r="CD128" s="27"/>
      <c r="CE128" s="26">
        <v>0</v>
      </c>
      <c r="CG128" s="26">
        <v>0</v>
      </c>
      <c r="CH128" s="26">
        <v>0</v>
      </c>
      <c r="CI128" s="26">
        <v>0</v>
      </c>
      <c r="CJ128" s="26">
        <v>950</v>
      </c>
      <c r="CK128" s="26">
        <v>366</v>
      </c>
      <c r="CL128" s="26">
        <v>658</v>
      </c>
      <c r="CM128" s="26">
        <v>7.6</v>
      </c>
      <c r="CN128" s="26">
        <v>7.6</v>
      </c>
      <c r="CO128" s="26">
        <v>7.6</v>
      </c>
      <c r="CP128" s="26">
        <v>0</v>
      </c>
      <c r="CQ128" s="26">
        <v>0</v>
      </c>
    </row>
    <row r="129" spans="1:95" s="26" customFormat="1" x14ac:dyDescent="0.25">
      <c r="A129" s="23" t="str">
        <f>"-"</f>
        <v>-</v>
      </c>
      <c r="B129" s="24" t="s">
        <v>102</v>
      </c>
      <c r="C129" s="25" t="str">
        <f>"30"</f>
        <v>30</v>
      </c>
      <c r="D129" s="25">
        <v>1.98</v>
      </c>
      <c r="E129" s="25">
        <v>0</v>
      </c>
      <c r="F129" s="25">
        <v>0.36</v>
      </c>
      <c r="G129" s="25">
        <v>0.36</v>
      </c>
      <c r="H129" s="25">
        <v>12.51</v>
      </c>
      <c r="I129" s="25">
        <v>58.013999999999996</v>
      </c>
      <c r="J129" s="25">
        <v>0.06</v>
      </c>
      <c r="K129" s="25">
        <v>0</v>
      </c>
      <c r="L129" s="25">
        <v>0</v>
      </c>
      <c r="M129" s="25">
        <v>0</v>
      </c>
      <c r="N129" s="25">
        <v>0.36</v>
      </c>
      <c r="O129" s="25">
        <v>9.66</v>
      </c>
      <c r="P129" s="25">
        <v>2.4900000000000002</v>
      </c>
      <c r="Q129" s="25">
        <v>0</v>
      </c>
      <c r="R129" s="25">
        <v>0</v>
      </c>
      <c r="S129" s="25">
        <v>0.3</v>
      </c>
      <c r="T129" s="25">
        <v>0.75</v>
      </c>
      <c r="U129" s="25">
        <v>183</v>
      </c>
      <c r="V129" s="25">
        <v>73.5</v>
      </c>
      <c r="W129" s="25">
        <v>10.5</v>
      </c>
      <c r="X129" s="25">
        <v>14.1</v>
      </c>
      <c r="Y129" s="25">
        <v>47.4</v>
      </c>
      <c r="Z129" s="25">
        <v>1.17</v>
      </c>
      <c r="AA129" s="25">
        <v>0</v>
      </c>
      <c r="AB129" s="25">
        <v>1.5</v>
      </c>
      <c r="AC129" s="25">
        <v>0.3</v>
      </c>
      <c r="AD129" s="25">
        <v>0.42</v>
      </c>
      <c r="AE129" s="25">
        <v>0.05</v>
      </c>
      <c r="AF129" s="25">
        <v>0.02</v>
      </c>
      <c r="AG129" s="25">
        <v>0.21</v>
      </c>
      <c r="AH129" s="25">
        <v>0.6</v>
      </c>
      <c r="AI129" s="25">
        <v>0</v>
      </c>
      <c r="AJ129" s="26">
        <v>0</v>
      </c>
      <c r="AK129" s="26">
        <v>96.6</v>
      </c>
      <c r="AL129" s="26">
        <v>74.400000000000006</v>
      </c>
      <c r="AM129" s="26">
        <v>128.1</v>
      </c>
      <c r="AN129" s="26">
        <v>66.900000000000006</v>
      </c>
      <c r="AO129" s="26">
        <v>27.9</v>
      </c>
      <c r="AP129" s="26">
        <v>59.4</v>
      </c>
      <c r="AQ129" s="26">
        <v>24</v>
      </c>
      <c r="AR129" s="26">
        <v>111.3</v>
      </c>
      <c r="AS129" s="26">
        <v>89.1</v>
      </c>
      <c r="AT129" s="26">
        <v>87.3</v>
      </c>
      <c r="AU129" s="26">
        <v>139.19999999999999</v>
      </c>
      <c r="AV129" s="26">
        <v>37.200000000000003</v>
      </c>
      <c r="AW129" s="26">
        <v>93</v>
      </c>
      <c r="AX129" s="26">
        <v>467.7</v>
      </c>
      <c r="AY129" s="26">
        <v>0</v>
      </c>
      <c r="AZ129" s="26">
        <v>157.80000000000001</v>
      </c>
      <c r="BA129" s="26">
        <v>87.3</v>
      </c>
      <c r="BB129" s="26">
        <v>54</v>
      </c>
      <c r="BC129" s="26">
        <v>39</v>
      </c>
      <c r="BD129" s="26">
        <v>0</v>
      </c>
      <c r="BE129" s="26">
        <v>0</v>
      </c>
      <c r="BF129" s="26">
        <v>0</v>
      </c>
      <c r="BG129" s="26">
        <v>0</v>
      </c>
      <c r="BH129" s="26">
        <v>0</v>
      </c>
      <c r="BI129" s="26">
        <v>0</v>
      </c>
      <c r="BJ129" s="26">
        <v>0</v>
      </c>
      <c r="BK129" s="26">
        <v>0.04</v>
      </c>
      <c r="BL129" s="26">
        <v>0</v>
      </c>
      <c r="BM129" s="26">
        <v>0</v>
      </c>
      <c r="BN129" s="26">
        <v>0.01</v>
      </c>
      <c r="BO129" s="26">
        <v>0</v>
      </c>
      <c r="BP129" s="26">
        <v>0</v>
      </c>
      <c r="BQ129" s="26">
        <v>0</v>
      </c>
      <c r="BR129" s="26">
        <v>0</v>
      </c>
      <c r="BS129" s="26">
        <v>0.03</v>
      </c>
      <c r="BT129" s="26">
        <v>0</v>
      </c>
      <c r="BU129" s="26">
        <v>0</v>
      </c>
      <c r="BV129" s="26">
        <v>0.14000000000000001</v>
      </c>
      <c r="BW129" s="26">
        <v>0.02</v>
      </c>
      <c r="BX129" s="26">
        <v>0</v>
      </c>
      <c r="BY129" s="26">
        <v>0</v>
      </c>
      <c r="BZ129" s="26">
        <v>0</v>
      </c>
      <c r="CA129" s="26">
        <v>0</v>
      </c>
      <c r="CB129" s="26">
        <v>14.1</v>
      </c>
      <c r="CC129" s="27"/>
      <c r="CD129" s="27"/>
      <c r="CE129" s="26">
        <v>0.25</v>
      </c>
      <c r="CG129" s="26">
        <v>5</v>
      </c>
      <c r="CH129" s="26">
        <v>5</v>
      </c>
      <c r="CI129" s="26">
        <v>5</v>
      </c>
      <c r="CJ129" s="26">
        <v>950</v>
      </c>
      <c r="CK129" s="26">
        <v>366</v>
      </c>
      <c r="CL129" s="26">
        <v>658</v>
      </c>
      <c r="CM129" s="26">
        <v>9.5</v>
      </c>
      <c r="CN129" s="26">
        <v>7.9</v>
      </c>
      <c r="CO129" s="26">
        <v>8.6999999999999993</v>
      </c>
      <c r="CP129" s="26">
        <v>0</v>
      </c>
      <c r="CQ129" s="26">
        <v>0</v>
      </c>
    </row>
    <row r="130" spans="1:95" s="26" customFormat="1" x14ac:dyDescent="0.25">
      <c r="A130" s="23" t="str">
        <f>"27/10"</f>
        <v>27/10</v>
      </c>
      <c r="B130" s="24" t="s">
        <v>103</v>
      </c>
      <c r="C130" s="25" t="str">
        <f>"200"</f>
        <v>200</v>
      </c>
      <c r="D130" s="25">
        <v>0.2</v>
      </c>
      <c r="E130" s="25">
        <v>0</v>
      </c>
      <c r="F130" s="25">
        <v>0.05</v>
      </c>
      <c r="G130" s="25">
        <v>0.05</v>
      </c>
      <c r="H130" s="25">
        <v>9.92</v>
      </c>
      <c r="I130" s="25">
        <v>38.757300000000001</v>
      </c>
      <c r="J130" s="25">
        <v>0</v>
      </c>
      <c r="K130" s="25">
        <v>0</v>
      </c>
      <c r="L130" s="25">
        <v>0</v>
      </c>
      <c r="M130" s="25">
        <v>0</v>
      </c>
      <c r="N130" s="25">
        <v>9.82</v>
      </c>
      <c r="O130" s="25">
        <v>0</v>
      </c>
      <c r="P130" s="25">
        <v>0.1</v>
      </c>
      <c r="Q130" s="25">
        <v>0</v>
      </c>
      <c r="R130" s="25">
        <v>0</v>
      </c>
      <c r="S130" s="25">
        <v>0</v>
      </c>
      <c r="T130" s="25">
        <v>7.0000000000000007E-2</v>
      </c>
      <c r="U130" s="25">
        <v>0.1</v>
      </c>
      <c r="V130" s="25">
        <v>0.3</v>
      </c>
      <c r="W130" s="25">
        <v>0.28999999999999998</v>
      </c>
      <c r="X130" s="25">
        <v>0</v>
      </c>
      <c r="Y130" s="25">
        <v>0</v>
      </c>
      <c r="Z130" s="25">
        <v>0.03</v>
      </c>
      <c r="AA130" s="25">
        <v>0</v>
      </c>
      <c r="AB130" s="25">
        <v>0</v>
      </c>
      <c r="AC130" s="25">
        <v>0</v>
      </c>
      <c r="AD130" s="25">
        <v>0</v>
      </c>
      <c r="AE130" s="25">
        <v>0</v>
      </c>
      <c r="AF130" s="25">
        <v>0</v>
      </c>
      <c r="AG130" s="25">
        <v>0</v>
      </c>
      <c r="AH130" s="25">
        <v>0</v>
      </c>
      <c r="AI130" s="25">
        <v>0</v>
      </c>
      <c r="AJ130" s="26">
        <v>0</v>
      </c>
      <c r="AK130" s="26">
        <v>0</v>
      </c>
      <c r="AL130" s="26">
        <v>0</v>
      </c>
      <c r="AM130" s="26">
        <v>0</v>
      </c>
      <c r="AN130" s="26">
        <v>0</v>
      </c>
      <c r="AO130" s="26">
        <v>0</v>
      </c>
      <c r="AP130" s="26">
        <v>0</v>
      </c>
      <c r="AQ130" s="26">
        <v>0</v>
      </c>
      <c r="AR130" s="26">
        <v>0</v>
      </c>
      <c r="AS130" s="26">
        <v>0</v>
      </c>
      <c r="AT130" s="26">
        <v>0</v>
      </c>
      <c r="AU130" s="26">
        <v>0</v>
      </c>
      <c r="AV130" s="26">
        <v>0</v>
      </c>
      <c r="AW130" s="26">
        <v>0</v>
      </c>
      <c r="AX130" s="26">
        <v>0</v>
      </c>
      <c r="AY130" s="26">
        <v>0</v>
      </c>
      <c r="AZ130" s="26">
        <v>0</v>
      </c>
      <c r="BA130" s="26">
        <v>0</v>
      </c>
      <c r="BB130" s="26">
        <v>0</v>
      </c>
      <c r="BC130" s="26">
        <v>0</v>
      </c>
      <c r="BD130" s="26">
        <v>0</v>
      </c>
      <c r="BE130" s="26">
        <v>0</v>
      </c>
      <c r="BF130" s="26">
        <v>0</v>
      </c>
      <c r="BG130" s="26">
        <v>0</v>
      </c>
      <c r="BH130" s="26">
        <v>0</v>
      </c>
      <c r="BI130" s="26">
        <v>0</v>
      </c>
      <c r="BJ130" s="26">
        <v>0</v>
      </c>
      <c r="BK130" s="26">
        <v>0</v>
      </c>
      <c r="BL130" s="26">
        <v>0</v>
      </c>
      <c r="BM130" s="26">
        <v>0</v>
      </c>
      <c r="BN130" s="26">
        <v>0</v>
      </c>
      <c r="BO130" s="26">
        <v>0</v>
      </c>
      <c r="BP130" s="26">
        <v>0</v>
      </c>
      <c r="BQ130" s="26">
        <v>0</v>
      </c>
      <c r="BR130" s="26">
        <v>0</v>
      </c>
      <c r="BS130" s="26">
        <v>0</v>
      </c>
      <c r="BT130" s="26">
        <v>0</v>
      </c>
      <c r="BU130" s="26">
        <v>0</v>
      </c>
      <c r="BV130" s="26">
        <v>0</v>
      </c>
      <c r="BW130" s="26">
        <v>0</v>
      </c>
      <c r="BX130" s="26">
        <v>0</v>
      </c>
      <c r="BY130" s="26">
        <v>0</v>
      </c>
      <c r="BZ130" s="26">
        <v>0</v>
      </c>
      <c r="CA130" s="26">
        <v>0</v>
      </c>
      <c r="CB130" s="26">
        <v>200.1</v>
      </c>
      <c r="CC130" s="27"/>
      <c r="CD130" s="27"/>
      <c r="CE130" s="26">
        <v>0</v>
      </c>
      <c r="CG130" s="26">
        <v>3.77</v>
      </c>
      <c r="CH130" s="26">
        <v>3.77</v>
      </c>
      <c r="CI130" s="26">
        <v>3.77</v>
      </c>
      <c r="CJ130" s="26">
        <v>436.5</v>
      </c>
      <c r="CK130" s="26">
        <v>165.6</v>
      </c>
      <c r="CL130" s="26">
        <v>301.05</v>
      </c>
      <c r="CM130" s="26">
        <v>39.979999999999997</v>
      </c>
      <c r="CN130" s="26">
        <v>23.78</v>
      </c>
      <c r="CO130" s="26">
        <v>31.88</v>
      </c>
      <c r="CP130" s="26">
        <v>10</v>
      </c>
      <c r="CQ130" s="26">
        <v>0</v>
      </c>
    </row>
    <row r="131" spans="1:95" s="26" customFormat="1" ht="31.5" x14ac:dyDescent="0.25">
      <c r="A131" s="23" t="str">
        <f>"32/1"</f>
        <v>32/1</v>
      </c>
      <c r="B131" s="24" t="s">
        <v>108</v>
      </c>
      <c r="C131" s="25" t="str">
        <f>"60"</f>
        <v>60</v>
      </c>
      <c r="D131" s="25">
        <v>0.83</v>
      </c>
      <c r="E131" s="25">
        <v>0</v>
      </c>
      <c r="F131" s="25">
        <v>3.58</v>
      </c>
      <c r="G131" s="25">
        <v>3.58</v>
      </c>
      <c r="H131" s="25">
        <v>5.41</v>
      </c>
      <c r="I131" s="25">
        <v>53.918487503999991</v>
      </c>
      <c r="J131" s="25">
        <v>0.45</v>
      </c>
      <c r="K131" s="25">
        <v>2.34</v>
      </c>
      <c r="L131" s="25">
        <v>0</v>
      </c>
      <c r="M131" s="25">
        <v>0</v>
      </c>
      <c r="N131" s="25">
        <v>4.05</v>
      </c>
      <c r="O131" s="25">
        <v>0.05</v>
      </c>
      <c r="P131" s="25">
        <v>1.31</v>
      </c>
      <c r="Q131" s="25">
        <v>0</v>
      </c>
      <c r="R131" s="25">
        <v>0</v>
      </c>
      <c r="S131" s="25">
        <v>0.06</v>
      </c>
      <c r="T131" s="25">
        <v>0.87</v>
      </c>
      <c r="U131" s="25">
        <v>133.87</v>
      </c>
      <c r="V131" s="25">
        <v>134.01</v>
      </c>
      <c r="W131" s="25">
        <v>20.45</v>
      </c>
      <c r="X131" s="25">
        <v>11.58</v>
      </c>
      <c r="Y131" s="25">
        <v>22.8</v>
      </c>
      <c r="Z131" s="25">
        <v>0.74</v>
      </c>
      <c r="AA131" s="25">
        <v>0</v>
      </c>
      <c r="AB131" s="25">
        <v>4.9400000000000004</v>
      </c>
      <c r="AC131" s="25">
        <v>1.19</v>
      </c>
      <c r="AD131" s="25">
        <v>1.64</v>
      </c>
      <c r="AE131" s="25">
        <v>0.01</v>
      </c>
      <c r="AF131" s="25">
        <v>0.02</v>
      </c>
      <c r="AG131" s="25">
        <v>0.09</v>
      </c>
      <c r="AH131" s="25">
        <v>0.24</v>
      </c>
      <c r="AI131" s="25">
        <v>1.1599999999999999</v>
      </c>
      <c r="AJ131" s="26">
        <v>0</v>
      </c>
      <c r="AK131" s="26">
        <v>29.28</v>
      </c>
      <c r="AL131" s="26">
        <v>33.15</v>
      </c>
      <c r="AM131" s="26">
        <v>37.01</v>
      </c>
      <c r="AN131" s="26">
        <v>50.83</v>
      </c>
      <c r="AO131" s="26">
        <v>11.05</v>
      </c>
      <c r="AP131" s="26">
        <v>29.28</v>
      </c>
      <c r="AQ131" s="26">
        <v>7.18</v>
      </c>
      <c r="AR131" s="26">
        <v>24.86</v>
      </c>
      <c r="AS131" s="26">
        <v>22.1</v>
      </c>
      <c r="AT131" s="26">
        <v>40.33</v>
      </c>
      <c r="AU131" s="26">
        <v>181.21</v>
      </c>
      <c r="AV131" s="26">
        <v>7.73</v>
      </c>
      <c r="AW131" s="26">
        <v>20.99</v>
      </c>
      <c r="AX131" s="26">
        <v>151.37</v>
      </c>
      <c r="AY131" s="26">
        <v>0</v>
      </c>
      <c r="AZ131" s="26">
        <v>25.97</v>
      </c>
      <c r="BA131" s="26">
        <v>34.799999999999997</v>
      </c>
      <c r="BB131" s="26">
        <v>27.62</v>
      </c>
      <c r="BC131" s="26">
        <v>8.2899999999999991</v>
      </c>
      <c r="BD131" s="26">
        <v>0</v>
      </c>
      <c r="BE131" s="26">
        <v>0</v>
      </c>
      <c r="BF131" s="26">
        <v>0</v>
      </c>
      <c r="BG131" s="26">
        <v>0</v>
      </c>
      <c r="BH131" s="26">
        <v>0</v>
      </c>
      <c r="BI131" s="26">
        <v>0</v>
      </c>
      <c r="BJ131" s="26">
        <v>0</v>
      </c>
      <c r="BK131" s="26">
        <v>0.22</v>
      </c>
      <c r="BL131" s="26">
        <v>0</v>
      </c>
      <c r="BM131" s="26">
        <v>0.14000000000000001</v>
      </c>
      <c r="BN131" s="26">
        <v>0.01</v>
      </c>
      <c r="BO131" s="26">
        <v>0.02</v>
      </c>
      <c r="BP131" s="26">
        <v>0</v>
      </c>
      <c r="BQ131" s="26">
        <v>0</v>
      </c>
      <c r="BR131" s="26">
        <v>0</v>
      </c>
      <c r="BS131" s="26">
        <v>0.84</v>
      </c>
      <c r="BT131" s="26">
        <v>0</v>
      </c>
      <c r="BU131" s="26">
        <v>0</v>
      </c>
      <c r="BV131" s="26">
        <v>2.08</v>
      </c>
      <c r="BW131" s="26">
        <v>0</v>
      </c>
      <c r="BX131" s="26">
        <v>0</v>
      </c>
      <c r="BY131" s="26">
        <v>0</v>
      </c>
      <c r="BZ131" s="26">
        <v>0</v>
      </c>
      <c r="CA131" s="26">
        <v>0</v>
      </c>
      <c r="CB131" s="26">
        <v>51.04</v>
      </c>
      <c r="CC131" s="27"/>
      <c r="CD131" s="27"/>
      <c r="CE131" s="26">
        <v>0.82</v>
      </c>
      <c r="CG131" s="26">
        <v>16.3</v>
      </c>
      <c r="CH131" s="26">
        <v>10.19</v>
      </c>
      <c r="CI131" s="26">
        <v>13.24</v>
      </c>
      <c r="CJ131" s="26">
        <v>512.59</v>
      </c>
      <c r="CK131" s="26">
        <v>122.63</v>
      </c>
      <c r="CL131" s="26">
        <v>317.61</v>
      </c>
      <c r="CM131" s="26">
        <v>2.46</v>
      </c>
      <c r="CN131" s="26">
        <v>1.56</v>
      </c>
      <c r="CO131" s="26">
        <v>2.0099999999999998</v>
      </c>
      <c r="CP131" s="26">
        <v>0</v>
      </c>
      <c r="CQ131" s="26">
        <v>0.3</v>
      </c>
    </row>
    <row r="132" spans="1:95" s="26" customFormat="1" x14ac:dyDescent="0.25">
      <c r="A132" s="23" t="str">
        <f>"39/3"</f>
        <v>39/3</v>
      </c>
      <c r="B132" s="24" t="s">
        <v>113</v>
      </c>
      <c r="C132" s="25" t="str">
        <f>"150"</f>
        <v>150</v>
      </c>
      <c r="D132" s="25">
        <v>6.58</v>
      </c>
      <c r="E132" s="25">
        <v>0</v>
      </c>
      <c r="F132" s="25">
        <v>1.72</v>
      </c>
      <c r="G132" s="25">
        <v>1.72</v>
      </c>
      <c r="H132" s="25">
        <v>34.47</v>
      </c>
      <c r="I132" s="25">
        <v>170.91364949999999</v>
      </c>
      <c r="J132" s="25">
        <v>0.32</v>
      </c>
      <c r="K132" s="25">
        <v>0</v>
      </c>
      <c r="L132" s="25">
        <v>0</v>
      </c>
      <c r="M132" s="25">
        <v>0</v>
      </c>
      <c r="N132" s="25">
        <v>0.73</v>
      </c>
      <c r="O132" s="25">
        <v>28.03</v>
      </c>
      <c r="P132" s="25">
        <v>5.72</v>
      </c>
      <c r="Q132" s="25">
        <v>0</v>
      </c>
      <c r="R132" s="25">
        <v>0</v>
      </c>
      <c r="S132" s="25">
        <v>0</v>
      </c>
      <c r="T132" s="25">
        <v>1.28</v>
      </c>
      <c r="U132" s="25">
        <v>145.29</v>
      </c>
      <c r="V132" s="25">
        <v>200.36</v>
      </c>
      <c r="W132" s="25">
        <v>11.67</v>
      </c>
      <c r="X132" s="25">
        <v>101.25</v>
      </c>
      <c r="Y132" s="25">
        <v>147.84</v>
      </c>
      <c r="Z132" s="25">
        <v>3.47</v>
      </c>
      <c r="AA132" s="25">
        <v>0</v>
      </c>
      <c r="AB132" s="25">
        <v>4.79</v>
      </c>
      <c r="AC132" s="25">
        <v>1.07</v>
      </c>
      <c r="AD132" s="25">
        <v>0.43</v>
      </c>
      <c r="AE132" s="25">
        <v>0.19</v>
      </c>
      <c r="AF132" s="25">
        <v>0.1</v>
      </c>
      <c r="AG132" s="25">
        <v>1.9</v>
      </c>
      <c r="AH132" s="25">
        <v>3.83</v>
      </c>
      <c r="AI132" s="25">
        <v>0</v>
      </c>
      <c r="AJ132" s="26">
        <v>0</v>
      </c>
      <c r="AK132" s="26">
        <v>307.89</v>
      </c>
      <c r="AL132" s="26">
        <v>240.05</v>
      </c>
      <c r="AM132" s="26">
        <v>388.78</v>
      </c>
      <c r="AN132" s="26">
        <v>276.58</v>
      </c>
      <c r="AO132" s="26">
        <v>166.99</v>
      </c>
      <c r="AP132" s="26">
        <v>208.74</v>
      </c>
      <c r="AQ132" s="26">
        <v>93.93</v>
      </c>
      <c r="AR132" s="26">
        <v>308.94</v>
      </c>
      <c r="AS132" s="26">
        <v>302.67</v>
      </c>
      <c r="AT132" s="26">
        <v>584.47</v>
      </c>
      <c r="AU132" s="26">
        <v>575.08000000000004</v>
      </c>
      <c r="AV132" s="26">
        <v>156.56</v>
      </c>
      <c r="AW132" s="26">
        <v>375.73</v>
      </c>
      <c r="AX132" s="26">
        <v>1179.3800000000001</v>
      </c>
      <c r="AY132" s="26">
        <v>0</v>
      </c>
      <c r="AZ132" s="26">
        <v>260.93</v>
      </c>
      <c r="BA132" s="26">
        <v>316.24</v>
      </c>
      <c r="BB132" s="26">
        <v>224.4</v>
      </c>
      <c r="BC132" s="26">
        <v>172.21</v>
      </c>
      <c r="BD132" s="26">
        <v>0</v>
      </c>
      <c r="BE132" s="26">
        <v>0</v>
      </c>
      <c r="BF132" s="26">
        <v>0</v>
      </c>
      <c r="BG132" s="26">
        <v>0</v>
      </c>
      <c r="BH132" s="26">
        <v>0</v>
      </c>
      <c r="BI132" s="26">
        <v>0.01</v>
      </c>
      <c r="BJ132" s="26">
        <v>0</v>
      </c>
      <c r="BK132" s="26">
        <v>0.28000000000000003</v>
      </c>
      <c r="BL132" s="26">
        <v>0</v>
      </c>
      <c r="BM132" s="26">
        <v>0.02</v>
      </c>
      <c r="BN132" s="26">
        <v>0.01</v>
      </c>
      <c r="BO132" s="26">
        <v>0</v>
      </c>
      <c r="BP132" s="26">
        <v>0</v>
      </c>
      <c r="BQ132" s="26">
        <v>0</v>
      </c>
      <c r="BR132" s="26">
        <v>0.01</v>
      </c>
      <c r="BS132" s="26">
        <v>0.56000000000000005</v>
      </c>
      <c r="BT132" s="26">
        <v>0.01</v>
      </c>
      <c r="BU132" s="26">
        <v>0</v>
      </c>
      <c r="BV132" s="26">
        <v>0.55000000000000004</v>
      </c>
      <c r="BW132" s="26">
        <v>0.05</v>
      </c>
      <c r="BX132" s="26">
        <v>0</v>
      </c>
      <c r="BY132" s="26">
        <v>0</v>
      </c>
      <c r="BZ132" s="26">
        <v>0</v>
      </c>
      <c r="CA132" s="26">
        <v>0</v>
      </c>
      <c r="CB132" s="26">
        <v>87.71</v>
      </c>
      <c r="CC132" s="27"/>
      <c r="CD132" s="27"/>
      <c r="CE132" s="26">
        <v>0.8</v>
      </c>
      <c r="CG132" s="26">
        <v>18.36</v>
      </c>
      <c r="CH132" s="26">
        <v>10.86</v>
      </c>
      <c r="CI132" s="26">
        <v>14.61</v>
      </c>
      <c r="CJ132" s="26">
        <v>2084.0700000000002</v>
      </c>
      <c r="CK132" s="26">
        <v>1025.55</v>
      </c>
      <c r="CL132" s="26">
        <v>1554.81</v>
      </c>
      <c r="CM132" s="26">
        <v>30.49</v>
      </c>
      <c r="CN132" s="26">
        <v>20.28</v>
      </c>
      <c r="CO132" s="26">
        <v>25.39</v>
      </c>
      <c r="CP132" s="26">
        <v>0</v>
      </c>
      <c r="CQ132" s="26">
        <v>0.38</v>
      </c>
    </row>
    <row r="133" spans="1:95" s="15" customFormat="1" ht="31.5" x14ac:dyDescent="0.25">
      <c r="A133" s="19" t="str">
        <f>"16/8"</f>
        <v>16/8</v>
      </c>
      <c r="B133" s="20" t="s">
        <v>130</v>
      </c>
      <c r="C133" s="21" t="str">
        <f>"90"</f>
        <v>90</v>
      </c>
      <c r="D133" s="21">
        <v>13.99</v>
      </c>
      <c r="E133" s="21">
        <v>11.77</v>
      </c>
      <c r="F133" s="21">
        <v>12.3</v>
      </c>
      <c r="G133" s="21">
        <v>4.3099999999999996</v>
      </c>
      <c r="H133" s="21">
        <v>12.56</v>
      </c>
      <c r="I133" s="21">
        <v>216.63712800000002</v>
      </c>
      <c r="J133" s="21">
        <v>5.44</v>
      </c>
      <c r="K133" s="21">
        <v>3.51</v>
      </c>
      <c r="L133" s="21">
        <v>0</v>
      </c>
      <c r="M133" s="21">
        <v>0</v>
      </c>
      <c r="N133" s="21">
        <v>0.47</v>
      </c>
      <c r="O133" s="21">
        <v>11.26</v>
      </c>
      <c r="P133" s="21">
        <v>0.84</v>
      </c>
      <c r="Q133" s="21">
        <v>0</v>
      </c>
      <c r="R133" s="21">
        <v>0</v>
      </c>
      <c r="S133" s="21">
        <v>0.12</v>
      </c>
      <c r="T133" s="21">
        <v>1.52</v>
      </c>
      <c r="U133" s="21">
        <v>196.87</v>
      </c>
      <c r="V133" s="21">
        <v>209.82</v>
      </c>
      <c r="W133" s="21">
        <v>10.47</v>
      </c>
      <c r="X133" s="21">
        <v>21.52</v>
      </c>
      <c r="Y133" s="21">
        <v>133.91</v>
      </c>
      <c r="Z133" s="21">
        <v>2.4</v>
      </c>
      <c r="AA133" s="21">
        <v>0</v>
      </c>
      <c r="AB133" s="21">
        <v>0.45</v>
      </c>
      <c r="AC133" s="21">
        <v>0.09</v>
      </c>
      <c r="AD133" s="21">
        <v>2.96</v>
      </c>
      <c r="AE133" s="21">
        <v>0.06</v>
      </c>
      <c r="AF133" s="21">
        <v>0.1</v>
      </c>
      <c r="AG133" s="21">
        <v>3.27</v>
      </c>
      <c r="AH133" s="21">
        <v>6.18</v>
      </c>
      <c r="AI133" s="21">
        <v>0</v>
      </c>
      <c r="AJ133" s="15">
        <v>0</v>
      </c>
      <c r="AK133" s="15">
        <v>711.33</v>
      </c>
      <c r="AL133" s="15">
        <v>553.55999999999995</v>
      </c>
      <c r="AM133" s="15">
        <v>1025.1600000000001</v>
      </c>
      <c r="AN133" s="15">
        <v>1667.92</v>
      </c>
      <c r="AO133" s="15">
        <v>299.25</v>
      </c>
      <c r="AP133" s="15">
        <v>543.46</v>
      </c>
      <c r="AQ133" s="15">
        <v>146.26</v>
      </c>
      <c r="AR133" s="15">
        <v>567.02</v>
      </c>
      <c r="AS133" s="15">
        <v>726.82</v>
      </c>
      <c r="AT133" s="15">
        <v>715.31</v>
      </c>
      <c r="AU133" s="15">
        <v>1166.22</v>
      </c>
      <c r="AV133" s="15">
        <v>473.23</v>
      </c>
      <c r="AW133" s="15">
        <v>635.32000000000005</v>
      </c>
      <c r="AX133" s="15">
        <v>2299.4899999999998</v>
      </c>
      <c r="AY133" s="15">
        <v>183.48</v>
      </c>
      <c r="AZ133" s="15">
        <v>549.13</v>
      </c>
      <c r="BA133" s="15">
        <v>543.83000000000004</v>
      </c>
      <c r="BB133" s="15">
        <v>449.71</v>
      </c>
      <c r="BC133" s="15">
        <v>190.34</v>
      </c>
      <c r="BD133" s="15">
        <v>0</v>
      </c>
      <c r="BE133" s="15">
        <v>0</v>
      </c>
      <c r="BF133" s="15">
        <v>0</v>
      </c>
      <c r="BG133" s="15">
        <v>0</v>
      </c>
      <c r="BH133" s="15">
        <v>0</v>
      </c>
      <c r="BI133" s="15">
        <v>0</v>
      </c>
      <c r="BJ133" s="15">
        <v>0</v>
      </c>
      <c r="BK133" s="15">
        <v>0.26</v>
      </c>
      <c r="BL133" s="15">
        <v>0</v>
      </c>
      <c r="BM133" s="15">
        <v>0.17</v>
      </c>
      <c r="BN133" s="15">
        <v>0.01</v>
      </c>
      <c r="BO133" s="15">
        <v>0.03</v>
      </c>
      <c r="BP133" s="15">
        <v>0</v>
      </c>
      <c r="BQ133" s="15">
        <v>0</v>
      </c>
      <c r="BR133" s="15">
        <v>0</v>
      </c>
      <c r="BS133" s="15">
        <v>0.97</v>
      </c>
      <c r="BT133" s="15">
        <v>0</v>
      </c>
      <c r="BU133" s="15">
        <v>0</v>
      </c>
      <c r="BV133" s="15">
        <v>2.44</v>
      </c>
      <c r="BW133" s="15">
        <v>0</v>
      </c>
      <c r="BX133" s="15">
        <v>0</v>
      </c>
      <c r="BY133" s="15">
        <v>0</v>
      </c>
      <c r="BZ133" s="15">
        <v>0</v>
      </c>
      <c r="CA133" s="15">
        <v>0</v>
      </c>
      <c r="CB133" s="15">
        <v>71.89</v>
      </c>
      <c r="CC133" s="22"/>
      <c r="CD133" s="22"/>
      <c r="CE133" s="15">
        <v>0.08</v>
      </c>
      <c r="CG133" s="15">
        <v>19.2</v>
      </c>
      <c r="CH133" s="15">
        <v>12</v>
      </c>
      <c r="CI133" s="15">
        <v>15.6</v>
      </c>
      <c r="CJ133" s="15">
        <v>2466.84</v>
      </c>
      <c r="CK133" s="15">
        <v>1498.4</v>
      </c>
      <c r="CL133" s="15">
        <v>1982.62</v>
      </c>
      <c r="CM133" s="15">
        <v>16.98</v>
      </c>
      <c r="CN133" s="15">
        <v>10.99</v>
      </c>
      <c r="CO133" s="15">
        <v>13.98</v>
      </c>
      <c r="CP133" s="15">
        <v>0</v>
      </c>
      <c r="CQ133" s="15">
        <v>0.36</v>
      </c>
    </row>
    <row r="134" spans="1:95" s="16" customFormat="1" x14ac:dyDescent="0.25">
      <c r="A134" s="28"/>
      <c r="B134" s="29" t="s">
        <v>145</v>
      </c>
      <c r="C134" s="30">
        <v>560</v>
      </c>
      <c r="D134" s="30">
        <v>25.55</v>
      </c>
      <c r="E134" s="30">
        <v>11.77</v>
      </c>
      <c r="F134" s="30">
        <v>18.21</v>
      </c>
      <c r="G134" s="30">
        <v>10.220000000000001</v>
      </c>
      <c r="H134" s="30">
        <v>88.95</v>
      </c>
      <c r="I134" s="30">
        <v>605.41</v>
      </c>
      <c r="J134" s="30">
        <v>6.27</v>
      </c>
      <c r="K134" s="30">
        <v>5.85</v>
      </c>
      <c r="L134" s="30">
        <v>0</v>
      </c>
      <c r="M134" s="30">
        <v>0</v>
      </c>
      <c r="N134" s="30">
        <v>15.75</v>
      </c>
      <c r="O134" s="30">
        <v>62.68</v>
      </c>
      <c r="P134" s="30">
        <v>10.52</v>
      </c>
      <c r="Q134" s="30">
        <v>0</v>
      </c>
      <c r="R134" s="30">
        <v>0</v>
      </c>
      <c r="S134" s="30">
        <v>0.48</v>
      </c>
      <c r="T134" s="30">
        <v>5.03</v>
      </c>
      <c r="U134" s="30">
        <v>659.13</v>
      </c>
      <c r="V134" s="30">
        <v>617.99</v>
      </c>
      <c r="W134" s="30">
        <v>53.38</v>
      </c>
      <c r="X134" s="30">
        <v>148.44999999999999</v>
      </c>
      <c r="Y134" s="30">
        <v>351.94</v>
      </c>
      <c r="Z134" s="30">
        <v>7.81</v>
      </c>
      <c r="AA134" s="30">
        <v>0</v>
      </c>
      <c r="AB134" s="30">
        <v>11.69</v>
      </c>
      <c r="AC134" s="30">
        <v>2.64</v>
      </c>
      <c r="AD134" s="30">
        <v>5.45</v>
      </c>
      <c r="AE134" s="30">
        <v>0.32</v>
      </c>
      <c r="AF134" s="30">
        <v>0.24</v>
      </c>
      <c r="AG134" s="30">
        <v>5.47</v>
      </c>
      <c r="AH134" s="30">
        <v>10.85</v>
      </c>
      <c r="AI134" s="30">
        <v>1.1599999999999999</v>
      </c>
      <c r="AJ134" s="16">
        <v>0</v>
      </c>
      <c r="AK134" s="16">
        <v>1240.8800000000001</v>
      </c>
      <c r="AL134" s="16">
        <v>1000.86</v>
      </c>
      <c r="AM134" s="16">
        <v>1731.74</v>
      </c>
      <c r="AN134" s="16">
        <v>2112.86</v>
      </c>
      <c r="AO134" s="16">
        <v>535.21</v>
      </c>
      <c r="AP134" s="16">
        <v>900.91</v>
      </c>
      <c r="AQ134" s="16">
        <v>294.08</v>
      </c>
      <c r="AR134" s="16">
        <v>1120.69</v>
      </c>
      <c r="AS134" s="16">
        <v>1208.03</v>
      </c>
      <c r="AT134" s="16">
        <v>1521.37</v>
      </c>
      <c r="AU134" s="16">
        <v>2139.2199999999998</v>
      </c>
      <c r="AV134" s="16">
        <v>715.43</v>
      </c>
      <c r="AW134" s="16">
        <v>1197.08</v>
      </c>
      <c r="AX134" s="16">
        <v>4700.33</v>
      </c>
      <c r="AY134" s="16">
        <v>183.48</v>
      </c>
      <c r="AZ134" s="16">
        <v>1190.0899999999999</v>
      </c>
      <c r="BA134" s="16">
        <v>1067.52</v>
      </c>
      <c r="BB134" s="16">
        <v>812.37</v>
      </c>
      <c r="BC134" s="16">
        <v>454.73</v>
      </c>
      <c r="BD134" s="16">
        <v>0</v>
      </c>
      <c r="BE134" s="16">
        <v>0</v>
      </c>
      <c r="BF134" s="16">
        <v>0</v>
      </c>
      <c r="BG134" s="16">
        <v>0</v>
      </c>
      <c r="BH134" s="16">
        <v>0</v>
      </c>
      <c r="BI134" s="16">
        <v>0.01</v>
      </c>
      <c r="BJ134" s="16">
        <v>0</v>
      </c>
      <c r="BK134" s="16">
        <v>0.83</v>
      </c>
      <c r="BL134" s="16">
        <v>0</v>
      </c>
      <c r="BM134" s="16">
        <v>0.34</v>
      </c>
      <c r="BN134" s="16">
        <v>0.03</v>
      </c>
      <c r="BO134" s="16">
        <v>0.05</v>
      </c>
      <c r="BP134" s="16">
        <v>0</v>
      </c>
      <c r="BQ134" s="16">
        <v>0</v>
      </c>
      <c r="BR134" s="16">
        <v>0.02</v>
      </c>
      <c r="BS134" s="16">
        <v>2.42</v>
      </c>
      <c r="BT134" s="16">
        <v>0.01</v>
      </c>
      <c r="BU134" s="16">
        <v>0</v>
      </c>
      <c r="BV134" s="16">
        <v>5.29</v>
      </c>
      <c r="BW134" s="16">
        <v>0.08</v>
      </c>
      <c r="BX134" s="16">
        <v>0</v>
      </c>
      <c r="BY134" s="16">
        <v>0</v>
      </c>
      <c r="BZ134" s="16">
        <v>0</v>
      </c>
      <c r="CA134" s="16">
        <v>0</v>
      </c>
      <c r="CB134" s="16">
        <v>436.55</v>
      </c>
      <c r="CC134" s="13"/>
      <c r="CD134" s="13" t="e">
        <f>$I$134/#REF!*100</f>
        <v>#REF!</v>
      </c>
      <c r="CE134" s="16">
        <v>1.95</v>
      </c>
      <c r="CG134" s="16">
        <v>62.63</v>
      </c>
      <c r="CH134" s="16">
        <v>41.82</v>
      </c>
      <c r="CI134" s="16">
        <v>52.22</v>
      </c>
      <c r="CJ134" s="16">
        <v>7400</v>
      </c>
      <c r="CK134" s="16">
        <v>3544.19</v>
      </c>
      <c r="CL134" s="16">
        <v>5472.09</v>
      </c>
      <c r="CM134" s="16">
        <v>107</v>
      </c>
      <c r="CN134" s="16">
        <v>72.11</v>
      </c>
      <c r="CO134" s="16">
        <v>89.56</v>
      </c>
      <c r="CP134" s="16">
        <v>10</v>
      </c>
      <c r="CQ134" s="16">
        <v>1.04</v>
      </c>
    </row>
  </sheetData>
  <mergeCells count="32">
    <mergeCell ref="CP8:CP9"/>
    <mergeCell ref="CQ8:CQ9"/>
    <mergeCell ref="A6:C6"/>
    <mergeCell ref="W8:Z8"/>
    <mergeCell ref="F8:G8"/>
    <mergeCell ref="H8:H9"/>
    <mergeCell ref="I8:I9"/>
    <mergeCell ref="A8:A9"/>
    <mergeCell ref="AI6:CD6"/>
    <mergeCell ref="CN8:CN9"/>
    <mergeCell ref="B8:B9"/>
    <mergeCell ref="AI8:AI9"/>
    <mergeCell ref="CG8:CG9"/>
    <mergeCell ref="CH8:CH9"/>
    <mergeCell ref="CI8:CI9"/>
    <mergeCell ref="C8:C9"/>
    <mergeCell ref="G1:CC1"/>
    <mergeCell ref="CL1:CO1"/>
    <mergeCell ref="B10:CO10"/>
    <mergeCell ref="A72:CO72"/>
    <mergeCell ref="CE8:CE9"/>
    <mergeCell ref="D8:E8"/>
    <mergeCell ref="CD8:CD9"/>
    <mergeCell ref="CC8:CC9"/>
    <mergeCell ref="A2:CO2"/>
    <mergeCell ref="A3:CO3"/>
    <mergeCell ref="CF8:CF9"/>
    <mergeCell ref="CO8:CO9"/>
    <mergeCell ref="CJ8:CJ9"/>
    <mergeCell ref="CK8:CK9"/>
    <mergeCell ref="CL8:CL9"/>
    <mergeCell ref="CM8:CM9"/>
  </mergeCells>
  <phoneticPr fontId="2" type="noConversion"/>
  <pageMargins left="0.39370078740157483" right="0.39370078740157483" top="0.39370078740157483" bottom="0.39370078740157483" header="0.31496062992125984" footer="0.31496062992125984"/>
  <pageSetup paperSize="9" scale="80" orientation="landscape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6"/>
  <sheetViews>
    <sheetView workbookViewId="0">
      <selection activeCell="B1" sqref="B1"/>
    </sheetView>
  </sheetViews>
  <sheetFormatPr defaultRowHeight="12.75" x14ac:dyDescent="0.2"/>
  <cols>
    <col min="1" max="1" width="25.28515625" customWidth="1"/>
    <col min="2" max="2" width="19.28515625" customWidth="1"/>
  </cols>
  <sheetData>
    <row r="1" spans="1:2" x14ac:dyDescent="0.2">
      <c r="A1" t="s">
        <v>79</v>
      </c>
      <c r="B1" s="11">
        <v>45170</v>
      </c>
    </row>
    <row r="2" spans="1:2" x14ac:dyDescent="0.2">
      <c r="A2" t="s">
        <v>80</v>
      </c>
      <c r="B2" s="11">
        <v>45155.43613425926</v>
      </c>
    </row>
    <row r="3" spans="1:2" x14ac:dyDescent="0.2">
      <c r="A3" t="s">
        <v>81</v>
      </c>
      <c r="B3" t="s">
        <v>99</v>
      </c>
    </row>
    <row r="4" spans="1:2" x14ac:dyDescent="0.2">
      <c r="A4" t="s">
        <v>82</v>
      </c>
      <c r="B4" t="s">
        <v>100</v>
      </c>
    </row>
    <row r="5" spans="1:2" x14ac:dyDescent="0.2">
      <c r="B5">
        <v>1</v>
      </c>
    </row>
    <row r="6" spans="1:2" x14ac:dyDescent="0.2">
      <c r="B6" s="31" t="s">
        <v>131</v>
      </c>
    </row>
  </sheetData>
  <phoneticPr fontId="2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2</vt:i4>
      </vt:variant>
      <vt:variant>
        <vt:lpstr>Именованные диапазоны</vt:lpstr>
      </vt:variant>
      <vt:variant>
        <vt:i4>5</vt:i4>
      </vt:variant>
    </vt:vector>
  </HeadingPairs>
  <TitlesOfParts>
    <vt:vector size="7" baseType="lpstr">
      <vt:lpstr>12.09.2023</vt:lpstr>
      <vt:lpstr>Dop</vt:lpstr>
      <vt:lpstr>Группа</vt:lpstr>
      <vt:lpstr>Дата_Печати</vt:lpstr>
      <vt:lpstr>Дата_Сост</vt:lpstr>
      <vt:lpstr>С3</vt:lpstr>
      <vt:lpstr>Физ_Норма</vt:lpstr>
    </vt:vector>
  </TitlesOfParts>
  <Company>УрГЭУ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Гращенков</dc:creator>
  <cp:lastModifiedBy>ИбрагимоваPC1</cp:lastModifiedBy>
  <cp:lastPrinted>2023-08-17T08:37:54Z</cp:lastPrinted>
  <dcterms:created xsi:type="dcterms:W3CDTF">2002-09-22T07:35:02Z</dcterms:created>
  <dcterms:modified xsi:type="dcterms:W3CDTF">2023-08-17T08:38:51Z</dcterms:modified>
</cp:coreProperties>
</file>